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0" windowWidth="18840" windowHeight="7500" tabRatio="717" activeTab="1"/>
  </bookViews>
  <sheets>
    <sheet name="VERIFICACION JURIDICA" sheetId="27" r:id="rId1"/>
    <sheet name="VERIFICACION FINANCIERA" sheetId="28" r:id="rId2"/>
    <sheet name="EXPERIENCIA" sheetId="29" r:id="rId3"/>
    <sheet name="Cap. Técnica" sheetId="22" r:id="rId4"/>
    <sheet name="Económica" sheetId="21" r:id="rId5"/>
    <sheet name="Consolidado" sheetId="23" r:id="rId6"/>
    <sheet name="TRDM " sheetId="1" state="hidden" r:id="rId7"/>
    <sheet name="MANEJO UNICAUCA" sheetId="4" state="hidden" r:id="rId8"/>
    <sheet name="RCE-UNICAUCA" sheetId="5" state="hidden" r:id="rId9"/>
    <sheet name="RCPM-UNICAUCA" sheetId="12" state="hidden" r:id="rId10"/>
    <sheet name="RCCH-UNICAUCA" sheetId="13" state="hidden" r:id="rId11"/>
    <sheet name="AUTOS" sheetId="15" state="hidden" r:id="rId12"/>
    <sheet name=" RCSP-UNICAUCA" sheetId="8" state="hidden" r:id="rId13"/>
    <sheet name="TRANS. VAL" sheetId="16" state="hidden" r:id="rId14"/>
    <sheet name="TRANS. MER" sheetId="10" state="hidden" r:id="rId15"/>
    <sheet name="VG. EMPLEADOS" sheetId="17" state="hidden" r:id="rId16"/>
    <sheet name="AP. ESTUDIANTES" sheetId="20" state="hidden" r:id="rId17"/>
    <sheet name="VIDA DEUDORES" sheetId="18" state="hidden" r:id="rId18"/>
    <sheet name="IRF" sheetId="19" state="hidden" r:id="rId19"/>
    <sheet name="RCSP-U.SALUD" sheetId="30" state="hidden" r:id="rId20"/>
    <sheet name="TRDM U.SALUD" sheetId="31" state="hidden" r:id="rId21"/>
    <sheet name=" MANEJO U.SALUD" sheetId="34" state="hidden" r:id="rId22"/>
    <sheet name="RCE-U.SALUD" sheetId="32" state="hidden" r:id="rId23"/>
    <sheet name="RCCH-U.SALUD" sheetId="33" state="hidden" r:id="rId24"/>
  </sheets>
  <externalReferences>
    <externalReference r:id="rId25"/>
    <externalReference r:id="rId26"/>
  </externalReferences>
  <definedNames>
    <definedName name="_Toc212325127" localSheetId="1">'VERIFICACION FINANCIERA'!#REF!</definedName>
    <definedName name="_Toc212325127" localSheetId="0">'VERIFICACION JURIDICA'!#REF!</definedName>
    <definedName name="_xlnm.Print_Area" localSheetId="16">'AP. ESTUDIANTES'!$B$1:$E$21</definedName>
    <definedName name="_xlnm.Print_Area" localSheetId="11">AUTOS!$A$3:$D$18</definedName>
    <definedName name="_xlnm.Print_Area" localSheetId="5">Consolidado!$A$1:$F$37</definedName>
    <definedName name="_xlnm.Print_Area" localSheetId="22">'RCE-U.SALUD'!$B$7:$D$48</definedName>
    <definedName name="_xlnm.Print_Area" localSheetId="8">'RCE-UNICAUCA'!$B$4:$D$48</definedName>
    <definedName name="_xlnm.Print_Area" localSheetId="14">'TRANS. MER'!$B$1:$E$31</definedName>
    <definedName name="_xlnm.Print_Area" localSheetId="13">'TRANS. VAL'!$B$1:$E$11</definedName>
    <definedName name="_xlnm.Print_Area" localSheetId="6">'TRDM '!$A$2:$D$20</definedName>
    <definedName name="_xlnm.Print_Area" localSheetId="20">'TRDM U.SALUD'!$A$3:$D$23</definedName>
    <definedName name="_xlnm.Print_Area" localSheetId="1">'VERIFICACION FINANCIERA'!$A$1:$H$34</definedName>
    <definedName name="_xlnm.Print_Area" localSheetId="0">'VERIFICACION JURIDICA'!$A$1:$H$45</definedName>
    <definedName name="_xlnm.Print_Area" localSheetId="15">'VG. EMPLEADOS'!$B$1:$E$20</definedName>
    <definedName name="_xlnm.Print_Area" localSheetId="17">'VIDA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5">Consolidado!$1:$4</definedName>
    <definedName name="_xlnm.Print_Titles" localSheetId="1">'VERIFICACION FINANCIERA'!$A:$B,'VERIFICACION FINANCIERA'!$1:$8</definedName>
    <definedName name="_xlnm.Print_Titles" localSheetId="0">'VERIFICACION JURIDICA'!$A:$B,'VERIFICACION JURIDICA'!$1:$8</definedName>
  </definedNames>
  <calcPr calcId="144525"/>
</workbook>
</file>

<file path=xl/calcChain.xml><?xml version="1.0" encoding="utf-8"?>
<calcChain xmlns="http://schemas.openxmlformats.org/spreadsheetml/2006/main">
  <c r="E7" i="22" l="1"/>
  <c r="D7" i="22"/>
  <c r="I56" i="31" l="1"/>
  <c r="I16" i="31"/>
  <c r="I44" i="34" l="1"/>
  <c r="I19" i="34"/>
  <c r="D19" i="34"/>
  <c r="I49" i="33"/>
  <c r="I48" i="33"/>
  <c r="I19" i="33"/>
  <c r="I20" i="33" s="1"/>
  <c r="D19" i="33"/>
  <c r="I51" i="32"/>
  <c r="I22" i="32"/>
  <c r="D22" i="32"/>
  <c r="I54" i="31"/>
  <c r="I57" i="31" s="1"/>
  <c r="I13" i="31"/>
  <c r="I17" i="31" s="1"/>
  <c r="D13" i="31"/>
  <c r="C13" i="30"/>
  <c r="H13" i="30"/>
  <c r="H14" i="30"/>
  <c r="H10" i="28" l="1"/>
  <c r="F10" i="28"/>
  <c r="D10" i="28"/>
  <c r="F8" i="21" l="1"/>
  <c r="O7" i="20"/>
  <c r="O8" i="20"/>
  <c r="D25" i="23" l="1"/>
  <c r="D17" i="23"/>
  <c r="D33" i="23"/>
  <c r="D34" i="23"/>
  <c r="C35" i="23"/>
  <c r="F8" i="22"/>
  <c r="C26" i="23" l="1"/>
  <c r="D9" i="23"/>
  <c r="C18" i="23"/>
  <c r="C10" i="23"/>
  <c r="J39" i="10"/>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D16" i="23" l="1"/>
  <c r="D18" i="23" s="1"/>
  <c r="D20" i="23" s="1"/>
  <c r="D14" i="22"/>
  <c r="E14" i="22" s="1"/>
  <c r="D35" i="23" s="1"/>
  <c r="D37" i="23" s="1"/>
  <c r="D24" i="23"/>
  <c r="D26" i="23" s="1"/>
  <c r="D28" i="23" s="1"/>
  <c r="D19" i="22"/>
  <c r="E19" i="22" s="1"/>
  <c r="D8" i="23"/>
  <c r="D7" i="23"/>
  <c r="E9" i="20"/>
  <c r="D10" i="23" l="1"/>
  <c r="D12" i="23" s="1"/>
  <c r="F7" i="22"/>
  <c r="E19" i="17"/>
  <c r="D19" i="4" l="1"/>
  <c r="D19" i="13" l="1"/>
  <c r="D21" i="5" l="1"/>
  <c r="D16" i="19" l="1"/>
  <c r="D17" i="15"/>
  <c r="D18" i="1" l="1"/>
  <c r="E10" i="18" l="1"/>
  <c r="E10" i="16"/>
  <c r="D30" i="12" l="1"/>
  <c r="C13" i="8" l="1"/>
  <c r="E12" i="10" l="1"/>
</calcChain>
</file>

<file path=xl/sharedStrings.xml><?xml version="1.0" encoding="utf-8"?>
<sst xmlns="http://schemas.openxmlformats.org/spreadsheetml/2006/main" count="1430" uniqueCount="385">
  <si>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</si>
  <si>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</si>
  <si>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</si>
  <si>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</si>
  <si>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</si>
  <si>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</si>
  <si>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</si>
  <si>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</si>
  <si>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</si>
  <si>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</si>
  <si>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</si>
  <si>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</si>
  <si>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</si>
  <si>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</si>
  <si>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</si>
  <si>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</si>
  <si>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</si>
  <si>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</si>
  <si>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</si>
  <si>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</si>
  <si>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</si>
  <si>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</si>
  <si>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</si>
  <si>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</si>
  <si>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</si>
  <si>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</si>
  <si>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</si>
  <si>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</si>
  <si>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</si>
  <si>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</si>
  <si>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</si>
  <si>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</si>
  <si>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</si>
  <si>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</si>
  <si>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</si>
  <si>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</si>
  <si>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</si>
  <si>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</si>
  <si>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</si>
  <si>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</si>
  <si>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</si>
  <si>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</si>
  <si>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</si>
  <si>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</si>
  <si>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</si>
  <si>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</si>
  <si>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</si>
  <si>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</si>
  <si>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</si>
  <si>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</si>
  <si>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</si>
  <si>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</si>
  <si>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</si>
  <si>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</si>
  <si>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</si>
  <si>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</si>
  <si>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</si>
  <si>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</si>
  <si>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</si>
  <si>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</si>
  <si>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</si>
  <si>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</si>
  <si>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</si>
  <si>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</si>
  <si>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</si>
  <si>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</si>
  <si>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</si>
  <si>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</si>
  <si>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</si>
  <si>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</si>
  <si>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</si>
  <si>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</si>
  <si>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</si>
  <si>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</si>
  <si>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</si>
  <si>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</si>
  <si>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</si>
  <si>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</si>
  <si>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</si>
  <si>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</si>
  <si>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</si>
  <si>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</si>
  <si>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</si>
  <si>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</si>
  <si>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</si>
  <si>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</si>
  <si>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</si>
  <si>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</si>
  <si>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</si>
  <si>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</si>
  <si>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</si>
  <si>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</si>
  <si>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</si>
  <si>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</si>
  <si>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</si>
  <si>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</si>
  <si>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</si>
  <si>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</si>
  <si>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</si>
  <si>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</si>
  <si>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</si>
  <si>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</si>
  <si>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</si>
  <si>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</si>
  <si>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</si>
  <si>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</si>
  <si>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</si>
  <si>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</si>
  <si>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</si>
  <si>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</si>
  <si>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</si>
  <si>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</si>
  <si>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</si>
  <si>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</si>
  <si>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</si>
  <si>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</si>
  <si>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</si>
  <si>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</si>
  <si>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</si>
  <si>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</si>
  <si>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</si>
  <si>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</si>
  <si>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</si>
  <si>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</si>
  <si>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</si>
  <si>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</si>
  <si>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</si>
  <si>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</si>
  <si>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</si>
  <si>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</si>
  <si>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</si>
  <si>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</si>
  <si>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</si>
  <si>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</si>
  <si>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</si>
  <si>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</si>
  <si>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</si>
  <si>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</si>
  <si>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</si>
  <si>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</si>
  <si>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</si>
  <si>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</si>
  <si>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</si>
  <si>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</si>
  <si>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</si>
  <si>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</si>
  <si>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</si>
  <si>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</si>
  <si>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</si>
  <si>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</si>
  <si>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</si>
  <si>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</si>
  <si>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</si>
  <si>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</si>
  <si>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</si>
  <si>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</si>
  <si>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</si>
  <si>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</si>
  <si>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</si>
  <si>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</si>
  <si>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</si>
  <si>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</si>
  <si>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</si>
  <si>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</si>
  <si>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</si>
  <si>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</si>
  <si>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</si>
  <si>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</si>
  <si>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</si>
  <si>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</si>
  <si>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</si>
  <si>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</si>
  <si>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</si>
  <si>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</si>
  <si>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</si>
  <si>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</si>
  <si>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</si>
  <si>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</si>
  <si>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</si>
  <si>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</si>
  <si>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</si>
  <si>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</si>
  <si>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</si>
  <si>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</si>
  <si>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</si>
  <si>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</si>
  <si>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</si>
  <si>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</si>
  <si>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</si>
  <si>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</si>
  <si>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</si>
  <si>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</si>
  <si>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</si>
  <si>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</si>
  <si>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CONVOCATORIA PÚBLICA No. 13 DE 2019</t>
  </si>
  <si>
    <t>RAMO</t>
  </si>
  <si>
    <t xml:space="preserve">FOLIO </t>
  </si>
  <si>
    <t>PRIMA INCLUIDO IVA</t>
  </si>
  <si>
    <t xml:space="preserve">% 
RELEVANCIA </t>
  </si>
  <si>
    <t xml:space="preserve">PUNTAJE  </t>
  </si>
  <si>
    <t>GRUPO I LA PREVISORA</t>
  </si>
  <si>
    <t>Propuesta Economica</t>
  </si>
  <si>
    <t>GRUPO II POSITIVA</t>
  </si>
  <si>
    <t>GRUPO II SOLIDARIA</t>
  </si>
  <si>
    <t>GRUPO IV LA PREVISORA</t>
  </si>
  <si>
    <t xml:space="preserve">RAMOS </t>
  </si>
  <si>
    <t xml:space="preserve">CONDICIONES BASICAS </t>
  </si>
  <si>
    <t>GRUPO I</t>
  </si>
  <si>
    <t>CUMPLE</t>
  </si>
  <si>
    <t>GRUPO IV</t>
  </si>
  <si>
    <t>Ponderado 15%</t>
  </si>
  <si>
    <t>Ponderado 5%</t>
  </si>
  <si>
    <t>Ponderado 10%</t>
  </si>
  <si>
    <t xml:space="preserve">Total </t>
  </si>
  <si>
    <t>PUNTAJE DEDUCIBLES 
(200 puntos)</t>
  </si>
  <si>
    <t>PUNTAJE CONDICIONES COMPLEMENTARIAS
(400 puntos)</t>
  </si>
  <si>
    <t>CONSOLIDADO EVALUACION</t>
  </si>
  <si>
    <t>PROPONENTE 1 - LA PREVISORA GRUPO I</t>
  </si>
  <si>
    <t>CAPACIDAD JURIDICA</t>
  </si>
  <si>
    <t>CAPACIDAD FINANCIERA</t>
  </si>
  <si>
    <t>FACTOR TÉCNICO</t>
  </si>
  <si>
    <t>A – Condiciones Complementarias</t>
  </si>
  <si>
    <t>B - Deducible</t>
  </si>
  <si>
    <t>FACTOR ECONOMICO</t>
  </si>
  <si>
    <t>TOTAL PUNTAJE:</t>
  </si>
  <si>
    <t xml:space="preserve">TOTAL PUNTAJE DE LA OFERTA: </t>
  </si>
  <si>
    <t>FACTOR A EVALUAR GRUPO II</t>
  </si>
  <si>
    <t>PROPONENTE 2 - POSITIVA GRUPO II</t>
  </si>
  <si>
    <t>GRUPOS I y IV - PREVISORA</t>
  </si>
  <si>
    <t>GRUPO II - SOLIDARIA</t>
  </si>
  <si>
    <t>PUNTAJE CONDICIONES COMPLEMENTARIAS
(máx. 600 puntos)</t>
  </si>
  <si>
    <t>GRUPO II - AP Estudiantil</t>
  </si>
  <si>
    <t>GRUPO II - POSITIVA</t>
  </si>
  <si>
    <t>PROPONENTE 1 - SOLIDARIA GRUPO II</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</si>
  <si>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</si>
  <si>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</si>
  <si>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</si>
  <si>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</si>
  <si>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</si>
  <si>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</si>
  <si>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</si>
  <si>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</si>
  <si>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</si>
  <si>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</si>
  <si>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</si>
  <si>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</si>
  <si>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</si>
  <si>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</si>
  <si>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</si>
  <si>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</si>
  <si>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</si>
  <si>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</si>
  <si>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</si>
  <si>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</si>
  <si>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</si>
  <si>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</si>
  <si>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</si>
  <si>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</si>
  <si>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</si>
  <si>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</si>
  <si>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FACTOR A EVALUAR GRUPO I</t>
  </si>
  <si>
    <t>FACTOR A EVALUAR GRUPO IV</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</si>
  <si>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</si>
  <si>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</si>
  <si>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</si>
  <si>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</si>
  <si>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</si>
  <si>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</si>
  <si>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</si>
  <si>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PROPONENTE 1 - LA PREVISORA GRUPO IV</t>
  </si>
  <si>
    <t>UNIVERSIDAD DEL CAUCA - VICERRECTORÍA ADMINISTRATIVA</t>
  </si>
  <si>
    <t xml:space="preserve">INFORME DE EVALUACIÓN DE OFERTAS </t>
  </si>
  <si>
    <t>LICITACIÓN PÚBLICA N° 13 de 2019</t>
  </si>
  <si>
    <t xml:space="preserve">VERIFICACIÓN REQUISITOS JURIDICOS HABILITANTES - PROPONENTES </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</si>
  <si>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O CONTRACTUAL.</t>
  </si>
  <si>
    <t>ITEM</t>
  </si>
  <si>
    <t>PROPONENTES</t>
  </si>
  <si>
    <t>SOLIDARIA   159 folios</t>
  </si>
  <si>
    <t>POSITIVA - 86 folios</t>
  </si>
  <si>
    <t>PREVISORA - 661 folios</t>
  </si>
  <si>
    <t>REQUERIMIENTOS</t>
  </si>
  <si>
    <t>OBSERVACION</t>
  </si>
  <si>
    <t>REQUISITOS DE CAPACIDAD JURIDICA</t>
  </si>
  <si>
    <t>CARTA DE PRESENTACIÓN DE LA PROPUESTA (ANEXO NO 3)</t>
  </si>
  <si>
    <t>Anexo 3 firmado por el Representante Legal Ramiro Alberto Ruiz Clavijo</t>
  </si>
  <si>
    <t>Anexo 3 firmado por el Representante Felipe Campo Arroyo</t>
  </si>
  <si>
    <t>Anexo 3 firmado por Representante legal</t>
  </si>
  <si>
    <t>CERTIFICADO DE EXISTENCIA Y REPRESENTACION LEGAL</t>
  </si>
  <si>
    <t>Representante Legal Ramiro Alberto Ruiz Clavijo</t>
  </si>
  <si>
    <t>Representante Legal  Felipe Campo Arroyo</t>
  </si>
  <si>
    <t>Representante legal Doris Consuelo Sánchez Casallas</t>
  </si>
  <si>
    <t>Certificado expedido por la Superintendencia Financiera de Colombia</t>
  </si>
  <si>
    <t>Autorización del órgano social.</t>
  </si>
  <si>
    <t>NO APLICA</t>
  </si>
  <si>
    <t>Documento de constitución del Consorcio o Unión Temporal.</t>
  </si>
  <si>
    <t>Boletín de Responsabilidad Fiscal</t>
  </si>
  <si>
    <t>El Represntante Legal Ramiro Alberto Ruiz Clavijo No se encuentra reportado como responsable fiscal</t>
  </si>
  <si>
    <t>El Representante Legal Felipe Campo Arroyo no se encuentra reportado como responsable fiscal</t>
  </si>
  <si>
    <t>La Representante Legal no se encuentra reportada como responsable fiscal</t>
  </si>
  <si>
    <t>Certificado de Antecedentes Disciplinarios</t>
  </si>
  <si>
    <t>El Represntante Legal Ramiro Alberto Ruiz Clavijo No resgistra sanciones ni inhabilidades vigentes</t>
  </si>
  <si>
    <t>El Representante Legal Felipe Campo Arroyo no registra sanciones ni inhabilidades vigentes</t>
  </si>
  <si>
    <t>La Representante Legal no registra sanciones ni inhabilidades vigentes</t>
  </si>
  <si>
    <t>Certificado de Antecedentes Judiciales y RNMC</t>
  </si>
  <si>
    <t>El Represntante Legal Ramiro Alberto Ruiz Clavijo No tiene asuntos pendientes con las autoridades judiciales</t>
  </si>
  <si>
    <t>El Representante Legal Felipe Campo Arroyo No tiene asuntos pendientes con las autoridades judiciales</t>
  </si>
  <si>
    <t>La Representante Legal no tiene asuntos pendientes con las autoridades judiciales</t>
  </si>
  <si>
    <t>Cédula de ciudadanía y libreta militar</t>
  </si>
  <si>
    <t>CUMPLE, por ser mayor de 50 años no es requisito libreta militar</t>
  </si>
  <si>
    <t>Original de la garantía de seriedad de la propuesta contenida en una póliza de seguro o aval bancario o patrimonio autónomo.</t>
  </si>
  <si>
    <r>
      <t xml:space="preserve">Segurexpo Bancoldex 113678 29 de mayo al 15 de octubre de 2019 </t>
    </r>
    <r>
      <rPr>
        <b/>
        <sz val="14"/>
        <color rgb="FFFF0000"/>
        <rFont val="Arial Narrow"/>
        <family val="2"/>
      </rPr>
      <t>NO ADJUNTA RECIBO DE PAGO DE LA PÓLIZA</t>
    </r>
  </si>
  <si>
    <t>Confianza CU 047191 - CU 07999 Mayo 29 a octubre 15 de 2019</t>
  </si>
  <si>
    <t xml:space="preserve">Confianza CU 047192 CU 065001 - 29 de mayo al 15 de octubre de 2019 </t>
  </si>
  <si>
    <t xml:space="preserve">Registro Único Tributario Actualizado – RUT </t>
  </si>
  <si>
    <t>Declaración de no estar incluido en las listas nacionales e internacionales de lavados de activos.</t>
  </si>
  <si>
    <t>Certificación del cumplimiento de sus obligaciones con el Sistema Integral de Seguridad Social y Aportes Parafiscales.</t>
  </si>
  <si>
    <t>Registro Único de Proponente – RUP</t>
  </si>
  <si>
    <t>Compromiso de Transparencia (Anexo No. 6)</t>
  </si>
  <si>
    <t>CONCEPTO</t>
  </si>
  <si>
    <t>CIELO PEREZ SOLANO</t>
  </si>
  <si>
    <t>YONNE GALVIS AGREDO</t>
  </si>
  <si>
    <t>Presidenta Junta de Licitaciones y Contratos</t>
  </si>
  <si>
    <t>JEFE, OFICINA ASESORA JURIDICA</t>
  </si>
  <si>
    <t>Vicerrectora Administrativa</t>
  </si>
  <si>
    <t xml:space="preserve">UNIVERSIDAD DEL CAUCA </t>
  </si>
  <si>
    <t xml:space="preserve">VERIFICACIÓN REQUISITOS FINANCIEROS HABILITANTES - PROPONENTES </t>
  </si>
  <si>
    <t>PREVISORA</t>
  </si>
  <si>
    <t>REQUISITOS DE CAPACIDAD FINANCIERA</t>
  </si>
  <si>
    <t>CAPITAL DE TRABAJO igual o superior a 60 % del presupuesto oficial asignado a cada grupo, o sumatoria de los grupos a los que se presente</t>
  </si>
  <si>
    <t>ÍNDICE DE LIQUIDEZ mayor o igual a 1</t>
  </si>
  <si>
    <t>ÍNDICE DE ENDEUDAMIENTO menor o igual a 92%</t>
  </si>
  <si>
    <t>RAZÓN DE COBERTURA DE INTERESES mayor o igual a 0 o indeterminado</t>
  </si>
  <si>
    <t>INDETERMINADO</t>
  </si>
  <si>
    <t>UNIVERSIDAD DEL CAUCA- VICERECTORIA ADMINISTRATIVA</t>
  </si>
  <si>
    <t>EXPERIENCIA HABILITANTE</t>
  </si>
  <si>
    <t>LA PREVISORA</t>
  </si>
  <si>
    <t>Centrales Electricas de Nariño</t>
  </si>
  <si>
    <t>2.547,2 SMMLV</t>
  </si>
  <si>
    <t>Hospital Universitario de Popayan</t>
  </si>
  <si>
    <t>1.149,86 SMMLV</t>
  </si>
  <si>
    <t>Electrificadora del Huila</t>
  </si>
  <si>
    <t>2.605 SMMLV</t>
  </si>
  <si>
    <t>GRUPO II</t>
  </si>
  <si>
    <t>Gobernación de Antioquia</t>
  </si>
  <si>
    <t>1.086 SMMLV</t>
  </si>
  <si>
    <t>Municipio de Santiago de Cali</t>
  </si>
  <si>
    <t>3.725 SMMLV</t>
  </si>
  <si>
    <t>GRUPO III</t>
  </si>
  <si>
    <t>SE DECLARA DESIERTO (NO HUBO OFERTA)</t>
  </si>
  <si>
    <t>La Ceiba Empresas Públicas de Neiva</t>
  </si>
  <si>
    <t>$10.053.210.87</t>
  </si>
  <si>
    <t>Gobernación de Boyaca</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</si>
  <si>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</si>
  <si>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</si>
  <si>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</si>
  <si>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</si>
  <si>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</si>
  <si>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</si>
  <si>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</si>
  <si>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</si>
  <si>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</si>
  <si>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</si>
  <si>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</si>
  <si>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</si>
  <si>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</si>
  <si>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</si>
  <si>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</si>
  <si>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</si>
  <si>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</si>
  <si>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</si>
  <si>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</si>
  <si>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</si>
  <si>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</si>
  <si>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</si>
  <si>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</si>
  <si>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</si>
  <si>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</si>
  <si>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</si>
  <si>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</si>
  <si>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</si>
  <si>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</si>
  <si>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</si>
  <si>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</si>
  <si>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AVALA</t>
  </si>
  <si>
    <t>UT ITAÚ-WILLIS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</si>
</sst>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 #,##0_);[Red]\(&quot;$&quot;\ #,##0\)"/>
    <numFmt numFmtId="44" formatCode="_(&quot;$&quot;\ * #,##0.00_);_(&quot;$&quot;\ * \(#,##0.00\);_(&quot;$&quot;\ * &quot;-&quot;??_);_(@_)"/>
    <numFmt numFmtId="43" formatCode="_(* #,##0.00_);_(* \(#,##0.00\);_(* &quot;-&quot;??_);_(@_)"/>
    <numFmt numFmtId="164" formatCode="&quot;$&quot;#,##0;[Red]\-&quot;$&quot;#,##0"/>
    <numFmt numFmtId="165" formatCode="_-&quot;$&quot;* #,##0.00_-;\-&quot;$&quot;* #,##0.00_-;_-&quot;$&quot;* &quot;-&quot;??_-;_-@_-"/>
    <numFmt numFmtId="166" formatCode="_-* #,##0.00_-;\-* #,##0.00_-;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2" formatCode="_(&quot;$&quot;\ * #,##0_);_(&quot;$&quot;\ * \(#,##0\);_(&quot;$&quot;\ * &quot;-&quot;??_);_(@_)"/>
    <numFmt numFmtId="173" formatCode="&quot;$&quot;\ #,##0"/>
    <numFmt numFmtId="174" formatCode="&quot;$&quot;\ #,##0.00"/>
    <numFmt numFmtId="175" formatCode="_(* #,##0_);_(* \(#,##0\);_(* &quot;-&quot;??_);_(@_)"/>
    <numFmt numFmtId="176" formatCode="0.0"/>
    <numFmt numFmtId="177" formatCode="&quot;$&quot;#,##0.00"/>
    <numFmt numFmtId="178" formatCode="&quot;$&quot;#,##0"/>
    <numFmt numFmtId="179" formatCode="_-[$$-240A]\ * #,##0.00_ ;_-[$$-240A]\ * \-#,##0.00\ ;_-[$$-240A]\ * &quot;-&quot;??_ ;_-@_ "/>
    <numFmt numFmtId="180" formatCode="000\°00&quot;´&quot;00&quot;´´&quot;"/>
    <numFmt numFmtId="181" formatCode="&quot;Activado&quot;;&quot;Activado&quot;;&quot;Desactivado&quot;"/>
    <numFmt numFmtId="182" formatCode="#,##0.0"/>
    <numFmt numFmtId="183" formatCode="d\-mmm\-yyyy"/>
    <numFmt numFmtId="184" formatCode="_-* #,##0.00\ _€_-;\-* #,##0.00\ _€_-;_-* &quot;-&quot;??\ _€_-;_-@_-"/>
    <numFmt numFmtId="185" formatCode="_ &quot;$&quot;* #,##0.00_ ;_ &quot;$&quot;* \-#,##0.00_ ;_ &quot;$&quot;* &quot;-&quot;??_ ;_ @_ "/>
    <numFmt numFmtId="186" formatCode="_ &quot;$&quot;\ * #,##0.00_ ;_ &quot;$&quot;\ * \-#,##0.00_ ;_ &quot;$&quot;\ * &quot;-&quot;??_ ;_ @_ "/>
    <numFmt numFmtId="187" formatCode="_(&quot;$&quot;* #,##0.00_);_(&quot;$&quot;* \(#,##0.00\);_(&quot;$&quot;* &quot;-&quot;??_);_(@_)"/>
    <numFmt numFmtId="188" formatCode="_(* #,##0\ &quot;pta&quot;_);_(* \(#,##0\ &quot;pta&quot;\);_(* &quot;-&quot;??\ &quot;pta&quot;_);_(@_)"/>
    <numFmt numFmtId="189" formatCode="_(* #,##0.000_);_(* \(#,##0.000\);_(* &quot;-&quot;??_);_(@_)"/>
  </numFmts>
  <fonts count="48"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4"/>
      <color theme="9" tint="-0.249977111117893"/>
      <name val="Calibri"/>
      <family val="2"/>
      <scheme val="minor"/>
    </font>
    <font>
      <b/>
      <sz val="12"/>
      <color theme="9" tint="-0.249977111117893"/>
      <name val="Calibri"/>
      <family val="2"/>
      <scheme val="minor"/>
    </font>
    <font>
      <b/>
      <sz val="11"/>
      <color theme="9" tint="-0.249977111117893"/>
      <name val="Calibri"/>
      <family val="2"/>
      <scheme val="minor"/>
    </font>
    <font>
      <b/>
      <sz val="16"/>
      <name val="Arial Narrow"/>
      <family val="2"/>
    </font>
    <font>
      <b/>
      <sz val="10"/>
      <name val="Arial Narrow"/>
      <family val="2"/>
    </font>
    <font>
      <b/>
      <sz val="11"/>
      <color rgb="FF000000"/>
      <name val="Arial"/>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8"/>
      <name val="Arial Narrow"/>
      <family val="2"/>
    </font>
    <font>
      <b/>
      <sz val="14"/>
      <color rgb="FFFF0000"/>
      <name val="Arial Narrow"/>
      <family val="2"/>
    </font>
    <font>
      <sz val="12"/>
      <name val="Arial Narrow"/>
      <family val="2"/>
    </font>
    <font>
      <sz val="16"/>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s>
  <fills count="20">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indexed="9"/>
        <bgColor indexed="8"/>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26">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applyFont="0" applyFill="0" applyBorder="0" applyAlignment="0" applyProtection="0"/>
    <xf numFmtId="0" fontId="3" fillId="0" borderId="0"/>
    <xf numFmtId="166" fontId="3" fillId="0" borderId="0" applyFont="0" applyFill="0" applyBorder="0" applyAlignment="0" applyProtection="0"/>
    <xf numFmtId="2" fontId="3" fillId="0" borderId="0"/>
    <xf numFmtId="179" fontId="3" fillId="0" borderId="0">
      <alignment horizontal="center"/>
    </xf>
    <xf numFmtId="1" fontId="3" fillId="0" borderId="0"/>
    <xf numFmtId="179" fontId="39" fillId="0" borderId="0" applyFont="0" applyFill="0" applyBorder="0" applyAlignment="0" applyProtection="0"/>
    <xf numFmtId="4" fontId="40" fillId="0" borderId="0">
      <protection locked="0"/>
    </xf>
    <xf numFmtId="4" fontId="40" fillId="0" borderId="0">
      <protection locked="0"/>
    </xf>
    <xf numFmtId="4" fontId="41" fillId="0" borderId="0">
      <protection locked="0"/>
    </xf>
    <xf numFmtId="4" fontId="40" fillId="0" borderId="0">
      <protection locked="0"/>
    </xf>
    <xf numFmtId="4" fontId="40" fillId="0" borderId="0">
      <protection locked="0"/>
    </xf>
    <xf numFmtId="4" fontId="40" fillId="0" borderId="0">
      <protection locked="0"/>
    </xf>
    <xf numFmtId="4" fontId="41" fillId="0" borderId="0">
      <protection locked="0"/>
    </xf>
    <xf numFmtId="180" fontId="3" fillId="0" borderId="0"/>
    <xf numFmtId="179" fontId="42" fillId="0" borderId="0" applyNumberFormat="0" applyFill="0" applyBorder="0" applyAlignment="0" applyProtection="0">
      <alignment vertical="top"/>
      <protection locked="0"/>
    </xf>
    <xf numFmtId="179" fontId="42" fillId="0" borderId="0" applyNumberFormat="0" applyFill="0" applyBorder="0" applyAlignment="0" applyProtection="0">
      <alignment vertical="top"/>
      <protection locked="0"/>
    </xf>
    <xf numFmtId="179" fontId="43" fillId="0" borderId="0" applyNumberForma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43" fontId="3" fillId="0" borderId="0" applyFont="0" applyFill="0" applyBorder="0" applyAlignment="0" applyProtection="0"/>
    <xf numFmtId="183" fontId="3" fillId="0" borderId="0" applyFont="0" applyFill="0" applyBorder="0" applyAlignment="0" applyProtection="0"/>
    <xf numFmtId="167"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6" fontId="4" fillId="0" borderId="0" applyFont="0" applyFill="0" applyBorder="0" applyAlignment="0" applyProtection="0"/>
    <xf numFmtId="184" fontId="4" fillId="0" borderId="0" applyFont="0" applyFill="0" applyBorder="0" applyAlignment="0" applyProtection="0"/>
    <xf numFmtId="43"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5" fontId="3" fillId="0" borderId="0"/>
    <xf numFmtId="179"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xf numFmtId="0" fontId="28" fillId="0" borderId="0"/>
    <xf numFmtId="0" fontId="3" fillId="0" borderId="0"/>
    <xf numFmtId="0" fontId="4" fillId="0" borderId="0"/>
    <xf numFmtId="0" fontId="4" fillId="0" borderId="0"/>
    <xf numFmtId="0" fontId="4" fillId="0" borderId="0"/>
    <xf numFmtId="179" fontId="3" fillId="0" borderId="0" applyAlignment="0"/>
    <xf numFmtId="179" fontId="3" fillId="0" borderId="0"/>
    <xf numFmtId="179" fontId="3" fillId="0" borderId="0"/>
    <xf numFmtId="179" fontId="3" fillId="0" borderId="0"/>
    <xf numFmtId="6" fontId="3" fillId="0" borderId="0" applyAlignment="0"/>
    <xf numFmtId="0" fontId="28" fillId="0" borderId="0"/>
    <xf numFmtId="0" fontId="3" fillId="0" borderId="0"/>
    <xf numFmtId="179" fontId="3" fillId="0" borderId="0"/>
    <xf numFmtId="179" fontId="3" fillId="0" borderId="0" applyAlignment="0"/>
    <xf numFmtId="0" fontId="4" fillId="0" borderId="0"/>
    <xf numFmtId="179" fontId="4" fillId="0" borderId="0"/>
    <xf numFmtId="179" fontId="3" fillId="0" borderId="0"/>
    <xf numFmtId="179" fontId="3" fillId="0" borderId="0"/>
    <xf numFmtId="179" fontId="4" fillId="0" borderId="0"/>
    <xf numFmtId="179" fontId="3" fillId="0" borderId="0"/>
    <xf numFmtId="179" fontId="3" fillId="0" borderId="0"/>
    <xf numFmtId="179" fontId="3" fillId="0" borderId="0"/>
    <xf numFmtId="179" fontId="44" fillId="0" borderId="0"/>
    <xf numFmtId="179"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49" fontId="38" fillId="0" borderId="0">
      <alignment horizontal="center" vertical="center"/>
    </xf>
    <xf numFmtId="188" fontId="3" fillId="0" borderId="0" applyFont="0" applyFill="0" applyBorder="0" applyAlignment="0" applyProtection="0"/>
    <xf numFmtId="0" fontId="3" fillId="0" borderId="0"/>
  </cellStyleXfs>
  <cellXfs count="571">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6"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69" fontId="15" fillId="3" borderId="1" xfId="0" applyNumberFormat="1" applyFont="1" applyFill="1" applyBorder="1" applyAlignment="1">
      <alignment horizontal="center" vertical="center" wrapText="1"/>
    </xf>
    <xf numFmtId="6" fontId="16" fillId="0" borderId="1" xfId="0" applyNumberFormat="1" applyFont="1" applyFill="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6" borderId="19" xfId="10" applyFont="1" applyFill="1" applyBorder="1" applyAlignment="1">
      <alignment horizontal="center" vertical="center"/>
    </xf>
    <xf numFmtId="3" fontId="10" fillId="6" borderId="20" xfId="10" applyNumberFormat="1" applyFont="1" applyFill="1" applyBorder="1" applyAlignment="1">
      <alignment horizontal="center" vertical="center" wrapText="1"/>
    </xf>
    <xf numFmtId="3" fontId="3" fillId="6" borderId="20" xfId="10" applyNumberFormat="1" applyFont="1" applyFill="1" applyBorder="1" applyAlignment="1">
      <alignment horizontal="center" vertical="center" wrapText="1"/>
    </xf>
    <xf numFmtId="0" fontId="10" fillId="6" borderId="20" xfId="10" applyFont="1" applyFill="1" applyBorder="1" applyAlignment="1">
      <alignment horizontal="center" vertical="center"/>
    </xf>
    <xf numFmtId="173" fontId="1" fillId="0" borderId="0" xfId="0" applyNumberFormat="1" applyFont="1"/>
    <xf numFmtId="0" fontId="6" fillId="0" borderId="0" xfId="10" applyFont="1"/>
    <xf numFmtId="174" fontId="1" fillId="0" borderId="0" xfId="0" applyNumberFormat="1" applyFont="1"/>
    <xf numFmtId="173" fontId="12" fillId="0" borderId="0" xfId="12" applyNumberFormat="1" applyFont="1" applyFill="1" applyBorder="1" applyAlignment="1">
      <alignment horizontal="center" vertical="center"/>
    </xf>
    <xf numFmtId="0" fontId="10" fillId="4" borderId="21" xfId="0" applyFont="1" applyFill="1" applyBorder="1" applyAlignment="1">
      <alignment vertical="center" wrapText="1"/>
    </xf>
    <xf numFmtId="0" fontId="10" fillId="4" borderId="22" xfId="10" applyFont="1" applyFill="1" applyBorder="1" applyAlignment="1">
      <alignment horizontal="center"/>
    </xf>
    <xf numFmtId="172" fontId="12" fillId="4" borderId="22" xfId="9" applyNumberFormat="1" applyFont="1" applyFill="1" applyBorder="1" applyAlignment="1">
      <alignment horizontal="center"/>
    </xf>
    <xf numFmtId="10" fontId="6" fillId="3" borderId="22" xfId="4" applyNumberFormat="1" applyFont="1" applyFill="1" applyBorder="1" applyAlignment="1" applyProtection="1">
      <alignment horizontal="center" vertical="center" wrapText="1"/>
    </xf>
    <xf numFmtId="3" fontId="12" fillId="4" borderId="23" xfId="12" applyNumberFormat="1" applyFont="1" applyFill="1" applyBorder="1" applyAlignment="1">
      <alignment horizontal="center"/>
    </xf>
    <xf numFmtId="0" fontId="10" fillId="4" borderId="24" xfId="0" applyFont="1" applyFill="1" applyBorder="1" applyAlignment="1">
      <alignment vertical="center" wrapText="1"/>
    </xf>
    <xf numFmtId="0" fontId="10" fillId="4" borderId="25" xfId="10" applyFont="1" applyFill="1" applyBorder="1" applyAlignment="1">
      <alignment horizontal="center"/>
    </xf>
    <xf numFmtId="172" fontId="12" fillId="4" borderId="25" xfId="9" applyNumberFormat="1" applyFont="1" applyFill="1" applyBorder="1" applyAlignment="1">
      <alignment horizontal="center"/>
    </xf>
    <xf numFmtId="10" fontId="6" fillId="3" borderId="25" xfId="4" applyNumberFormat="1" applyFont="1" applyFill="1" applyBorder="1" applyAlignment="1" applyProtection="1">
      <alignment horizontal="center" vertical="center" wrapText="1"/>
    </xf>
    <xf numFmtId="3" fontId="12" fillId="4" borderId="26" xfId="12" applyNumberFormat="1" applyFont="1" applyFill="1" applyBorder="1" applyAlignment="1">
      <alignment horizontal="center"/>
    </xf>
    <xf numFmtId="0" fontId="10" fillId="4" borderId="21" xfId="0" applyFont="1" applyFill="1" applyBorder="1" applyAlignment="1">
      <alignment vertical="center"/>
    </xf>
    <xf numFmtId="10" fontId="6" fillId="3" borderId="22" xfId="11" applyNumberFormat="1" applyFont="1" applyFill="1" applyBorder="1" applyAlignment="1" applyProtection="1">
      <alignment horizontal="center" vertical="center"/>
    </xf>
    <xf numFmtId="0" fontId="10" fillId="4" borderId="24" xfId="0" applyFont="1" applyFill="1" applyBorder="1" applyAlignment="1">
      <alignment vertical="center"/>
    </xf>
    <xf numFmtId="10" fontId="6" fillId="3" borderId="25" xfId="11" applyNumberFormat="1" applyFont="1" applyFill="1" applyBorder="1" applyAlignment="1" applyProtection="1">
      <alignment horizontal="center" vertical="center"/>
    </xf>
    <xf numFmtId="0" fontId="6" fillId="0" borderId="0" xfId="10" applyFont="1" applyFill="1" applyAlignment="1">
      <alignment horizontal="justify" vertical="center" wrapText="1"/>
    </xf>
    <xf numFmtId="0" fontId="5" fillId="10" borderId="6" xfId="10" applyFont="1" applyFill="1" applyBorder="1" applyAlignment="1" applyProtection="1">
      <alignment horizontal="center" vertical="center"/>
    </xf>
    <xf numFmtId="175" fontId="5" fillId="3" borderId="6" xfId="11" applyNumberFormat="1" applyFont="1" applyFill="1" applyBorder="1" applyAlignment="1" applyProtection="1">
      <alignment horizontal="center" vertical="center" wrapText="1"/>
    </xf>
    <xf numFmtId="175" fontId="24" fillId="3" borderId="6" xfId="11" applyNumberFormat="1" applyFont="1" applyFill="1" applyBorder="1" applyAlignment="1" applyProtection="1">
      <alignment horizontal="center" vertical="center" wrapText="1"/>
    </xf>
    <xf numFmtId="0" fontId="6" fillId="3" borderId="0" xfId="10" applyFont="1" applyFill="1"/>
    <xf numFmtId="0" fontId="10" fillId="4" borderId="1" xfId="0" applyFont="1" applyFill="1" applyBorder="1" applyAlignment="1">
      <alignment vertical="center"/>
    </xf>
    <xf numFmtId="43" fontId="6" fillId="3" borderId="1" xfId="11" applyFont="1" applyFill="1" applyBorder="1" applyAlignment="1" applyProtection="1">
      <alignment horizontal="center" vertical="center"/>
    </xf>
    <xf numFmtId="175" fontId="6" fillId="3" borderId="1" xfId="11" applyNumberFormat="1" applyFont="1" applyFill="1" applyBorder="1" applyAlignment="1" applyProtection="1">
      <alignment vertical="center"/>
    </xf>
    <xf numFmtId="175" fontId="6" fillId="3" borderId="1" xfId="10" applyNumberFormat="1" applyFont="1" applyFill="1" applyBorder="1"/>
    <xf numFmtId="0" fontId="6" fillId="4" borderId="0" xfId="10" applyFont="1" applyFill="1"/>
    <xf numFmtId="0" fontId="6" fillId="0" borderId="0" xfId="10" applyFont="1" applyAlignment="1">
      <alignment horizont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21" fillId="0" borderId="0" xfId="1" applyNumberFormat="1" applyFont="1" applyFill="1" applyBorder="1" applyAlignment="1" applyProtection="1">
      <alignment vertical="center" wrapText="1"/>
    </xf>
    <xf numFmtId="0" fontId="21" fillId="0" borderId="0" xfId="1" applyNumberFormat="1" applyFont="1" applyFill="1" applyBorder="1" applyAlignment="1" applyProtection="1">
      <alignment vertical="top" wrapText="1"/>
    </xf>
    <xf numFmtId="0" fontId="25" fillId="11" borderId="1" xfId="0" applyFont="1" applyFill="1" applyBorder="1" applyAlignment="1">
      <alignment horizontal="justify" wrapText="1"/>
    </xf>
    <xf numFmtId="0" fontId="26" fillId="11" borderId="1" xfId="0" applyFont="1" applyFill="1" applyBorder="1" applyAlignment="1">
      <alignment horizontal="justify" wrapText="1"/>
    </xf>
    <xf numFmtId="175" fontId="26" fillId="11" borderId="1" xfId="2" applyNumberFormat="1" applyFont="1" applyFill="1" applyBorder="1" applyAlignment="1">
      <alignment horizontal="center" vertical="center" wrapText="1"/>
    </xf>
    <xf numFmtId="0" fontId="0" fillId="0" borderId="0" xfId="0" applyAlignment="1">
      <alignment wrapText="1"/>
    </xf>
    <xf numFmtId="0" fontId="25" fillId="12" borderId="1" xfId="0" applyFont="1" applyFill="1" applyBorder="1" applyAlignment="1">
      <alignment horizontal="justify" wrapText="1"/>
    </xf>
    <xf numFmtId="175" fontId="26" fillId="12" borderId="1" xfId="2" applyNumberFormat="1" applyFont="1" applyFill="1" applyBorder="1" applyAlignment="1">
      <alignment horizontal="center" vertical="center" wrapText="1"/>
    </xf>
    <xf numFmtId="175" fontId="26" fillId="12" borderId="3" xfId="2" applyNumberFormat="1" applyFont="1" applyFill="1" applyBorder="1" applyAlignment="1">
      <alignment horizontal="center" vertical="center" wrapText="1"/>
    </xf>
    <xf numFmtId="175" fontId="26" fillId="11" borderId="3" xfId="2" applyNumberFormat="1" applyFont="1" applyFill="1" applyBorder="1" applyAlignment="1">
      <alignment horizontal="center" vertical="center"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6"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67"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7"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21" fillId="0" borderId="0" xfId="1" applyNumberFormat="1" applyFont="1" applyFill="1" applyBorder="1" applyAlignment="1" applyProtection="1">
      <alignment horizontal="center" vertical="top" wrapText="1"/>
    </xf>
    <xf numFmtId="0" fontId="12" fillId="0" borderId="0" xfId="0" applyFont="1" applyFill="1" applyBorder="1" applyAlignment="1">
      <alignment horizontal="left" vertical="center" wrapText="1"/>
    </xf>
    <xf numFmtId="175"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5" fontId="26" fillId="11" borderId="12" xfId="2" applyNumberFormat="1" applyFont="1" applyFill="1" applyBorder="1" applyAlignment="1">
      <alignment vertical="center" wrapText="1"/>
    </xf>
    <xf numFmtId="175" fontId="26" fillId="11" borderId="6" xfId="2" applyNumberFormat="1" applyFont="1" applyFill="1" applyBorder="1" applyAlignment="1">
      <alignment vertical="center" wrapText="1"/>
    </xf>
    <xf numFmtId="175" fontId="26" fillId="11" borderId="1" xfId="2" applyNumberFormat="1" applyFont="1" applyFill="1" applyBorder="1" applyAlignment="1">
      <alignment vertical="center" wrapText="1"/>
    </xf>
    <xf numFmtId="0" fontId="27" fillId="0" borderId="0" xfId="13" applyFont="1" applyFill="1" applyAlignment="1">
      <alignment vertical="center"/>
    </xf>
    <xf numFmtId="0" fontId="28" fillId="0" borderId="0" xfId="13" applyFont="1" applyFill="1" applyAlignment="1">
      <alignment vertical="center"/>
    </xf>
    <xf numFmtId="0" fontId="27" fillId="0" borderId="0" xfId="13" applyFont="1" applyFill="1" applyBorder="1" applyAlignment="1">
      <alignment vertical="center"/>
    </xf>
    <xf numFmtId="0" fontId="28" fillId="0" borderId="0" xfId="13" applyFont="1" applyFill="1"/>
    <xf numFmtId="0" fontId="30" fillId="0" borderId="1" xfId="13" applyFont="1" applyFill="1" applyBorder="1" applyAlignment="1">
      <alignment horizontal="center" vertical="center"/>
    </xf>
    <xf numFmtId="0" fontId="30" fillId="0" borderId="1" xfId="13" applyFont="1" applyFill="1" applyBorder="1" applyAlignment="1">
      <alignment horizontal="center" vertical="center" wrapText="1"/>
    </xf>
    <xf numFmtId="0" fontId="30" fillId="4" borderId="1" xfId="13" applyFont="1" applyFill="1" applyBorder="1" applyAlignment="1">
      <alignment horizontal="center" vertical="center"/>
    </xf>
    <xf numFmtId="0" fontId="24" fillId="0" borderId="12" xfId="13" applyFont="1" applyFill="1" applyBorder="1" applyAlignment="1">
      <alignment horizontal="center" vertical="center"/>
    </xf>
    <xf numFmtId="0" fontId="5" fillId="0" borderId="1" xfId="13" applyFont="1" applyFill="1" applyBorder="1" applyAlignment="1">
      <alignment horizontal="center" vertical="center"/>
    </xf>
    <xf numFmtId="0" fontId="33" fillId="4" borderId="6" xfId="13" applyFont="1" applyFill="1" applyBorder="1" applyAlignment="1">
      <alignment horizontal="justify" vertical="center"/>
    </xf>
    <xf numFmtId="0" fontId="33" fillId="0" borderId="6" xfId="13" applyFont="1" applyFill="1" applyBorder="1" applyAlignment="1">
      <alignment horizontal="center" vertical="center"/>
    </xf>
    <xf numFmtId="0" fontId="33" fillId="4" borderId="6" xfId="13" applyFont="1" applyFill="1" applyBorder="1" applyAlignment="1">
      <alignment horizontal="center" vertical="center"/>
    </xf>
    <xf numFmtId="0" fontId="5" fillId="0" borderId="6" xfId="13" applyFont="1" applyFill="1" applyBorder="1" applyAlignment="1">
      <alignment horizontal="center" vertical="center"/>
    </xf>
    <xf numFmtId="0" fontId="33" fillId="4" borderId="1" xfId="13" applyFont="1" applyFill="1" applyBorder="1" applyAlignment="1">
      <alignment horizontal="justify" vertical="center"/>
    </xf>
    <xf numFmtId="0" fontId="33" fillId="0" borderId="1" xfId="13" applyFont="1" applyFill="1" applyBorder="1" applyAlignment="1">
      <alignment horizontal="justify" vertical="center"/>
    </xf>
    <xf numFmtId="0" fontId="34" fillId="4" borderId="1" xfId="13" applyFont="1" applyFill="1" applyBorder="1" applyAlignment="1">
      <alignment horizontal="justify" vertical="center"/>
    </xf>
    <xf numFmtId="0" fontId="33" fillId="0" borderId="1" xfId="13" applyFont="1" applyFill="1" applyBorder="1" applyAlignment="1">
      <alignment horizontal="center" vertical="center"/>
    </xf>
    <xf numFmtId="0" fontId="33" fillId="4" borderId="1" xfId="13" applyFont="1" applyFill="1" applyBorder="1" applyAlignment="1">
      <alignment horizontal="center" vertical="center"/>
    </xf>
    <xf numFmtId="0" fontId="33" fillId="4" borderId="1" xfId="13" applyFont="1" applyFill="1" applyBorder="1" applyAlignment="1">
      <alignment horizontal="center" vertical="center" wrapText="1"/>
    </xf>
    <xf numFmtId="0" fontId="33" fillId="4" borderId="1" xfId="13" applyFont="1" applyFill="1" applyBorder="1" applyAlignment="1">
      <alignment horizontal="justify" vertical="center" wrapText="1"/>
    </xf>
    <xf numFmtId="0" fontId="33" fillId="0" borderId="1" xfId="13" applyFont="1" applyFill="1" applyBorder="1" applyAlignment="1">
      <alignment horizontal="center" vertical="center" wrapText="1"/>
    </xf>
    <xf numFmtId="0" fontId="33" fillId="0" borderId="1" xfId="13" applyFont="1" applyFill="1" applyBorder="1" applyAlignment="1">
      <alignment horizontal="justify" vertical="center" wrapText="1"/>
    </xf>
    <xf numFmtId="0" fontId="35" fillId="4" borderId="1" xfId="13" applyFont="1" applyFill="1" applyBorder="1" applyAlignment="1">
      <alignment horizontal="center" vertical="center"/>
    </xf>
    <xf numFmtId="0" fontId="30" fillId="0" borderId="0" xfId="13" applyFont="1" applyFill="1" applyAlignment="1">
      <alignment horizontal="center" vertical="center"/>
    </xf>
    <xf numFmtId="0" fontId="28" fillId="0" borderId="0" xfId="13" applyFont="1" applyFill="1" applyAlignment="1">
      <alignment horizontal="center" vertical="center"/>
    </xf>
    <xf numFmtId="0" fontId="28" fillId="0" borderId="0" xfId="13" applyFont="1" applyFill="1" applyAlignment="1">
      <alignment horizontal="justify" vertical="justify"/>
    </xf>
    <xf numFmtId="0" fontId="28" fillId="0" borderId="0" xfId="13" applyFont="1" applyFill="1" applyAlignment="1">
      <alignment horizontal="center" vertical="justify"/>
    </xf>
    <xf numFmtId="0" fontId="30" fillId="0" borderId="0" xfId="13" applyFont="1" applyFill="1"/>
    <xf numFmtId="0" fontId="5" fillId="0" borderId="0" xfId="13" applyFont="1" applyFill="1"/>
    <xf numFmtId="0" fontId="24" fillId="0" borderId="0" xfId="13" applyFont="1" applyFill="1"/>
    <xf numFmtId="0" fontId="30" fillId="0" borderId="0" xfId="13" applyFont="1" applyFill="1" applyAlignment="1">
      <alignment horizontal="justify" vertical="justify"/>
    </xf>
    <xf numFmtId="0" fontId="30" fillId="0" borderId="0" xfId="13" applyFont="1" applyFill="1" applyAlignment="1">
      <alignment horizontal="center" vertical="justify"/>
    </xf>
    <xf numFmtId="0" fontId="30" fillId="0" borderId="0" xfId="13" applyFont="1" applyFill="1" applyBorder="1" applyAlignment="1">
      <alignment horizontal="left" vertical="top"/>
    </xf>
    <xf numFmtId="0" fontId="30" fillId="0" borderId="0" xfId="13" applyFont="1" applyFill="1" applyBorder="1" applyAlignment="1">
      <alignment horizontal="center" vertical="top"/>
    </xf>
    <xf numFmtId="0" fontId="36" fillId="0" borderId="0" xfId="13" applyFont="1" applyFill="1"/>
    <xf numFmtId="0" fontId="36" fillId="0" borderId="0" xfId="13" applyFont="1" applyFill="1" applyAlignment="1">
      <alignment horizontal="center"/>
    </xf>
    <xf numFmtId="0" fontId="23" fillId="0" borderId="1" xfId="13" applyFont="1" applyFill="1" applyBorder="1" applyAlignment="1">
      <alignment horizontal="center" vertical="center"/>
    </xf>
    <xf numFmtId="0" fontId="37" fillId="4" borderId="6" xfId="13" applyFont="1" applyFill="1" applyBorder="1" applyAlignment="1">
      <alignment horizontal="justify" vertical="center"/>
    </xf>
    <xf numFmtId="177" fontId="33" fillId="4" borderId="6" xfId="13" applyNumberFormat="1" applyFont="1" applyFill="1" applyBorder="1" applyAlignment="1">
      <alignment horizontal="center" vertical="center"/>
    </xf>
    <xf numFmtId="178" fontId="33" fillId="4" borderId="6" xfId="13" applyNumberFormat="1" applyFont="1" applyFill="1" applyBorder="1" applyAlignment="1">
      <alignment horizontal="center" vertical="center" wrapText="1"/>
    </xf>
    <xf numFmtId="0" fontId="23" fillId="0" borderId="6" xfId="13" applyFont="1" applyFill="1" applyBorder="1" applyAlignment="1">
      <alignment horizontal="center" vertical="center"/>
    </xf>
    <xf numFmtId="0" fontId="37" fillId="4" borderId="1" xfId="13" applyFont="1" applyFill="1" applyBorder="1" applyAlignment="1">
      <alignment horizontal="justify" vertical="center"/>
    </xf>
    <xf numFmtId="0" fontId="3" fillId="0" borderId="0" xfId="13"/>
    <xf numFmtId="0" fontId="38" fillId="0" borderId="0" xfId="13" applyFont="1" applyAlignment="1">
      <alignment horizontal="center"/>
    </xf>
    <xf numFmtId="0" fontId="38" fillId="0" borderId="41" xfId="13" applyFont="1" applyBorder="1"/>
    <xf numFmtId="0" fontId="3" fillId="16" borderId="29" xfId="13" applyFont="1" applyFill="1" applyBorder="1" applyAlignment="1">
      <alignment horizontal="center"/>
    </xf>
    <xf numFmtId="0" fontId="3" fillId="16" borderId="30" xfId="13" applyFont="1" applyFill="1" applyBorder="1" applyAlignment="1">
      <alignment horizontal="center"/>
    </xf>
    <xf numFmtId="0" fontId="3" fillId="17" borderId="0" xfId="13" applyFont="1" applyFill="1" applyAlignment="1">
      <alignment horizontal="center"/>
    </xf>
    <xf numFmtId="0" fontId="3" fillId="18" borderId="29" xfId="13" applyFont="1" applyFill="1" applyBorder="1"/>
    <xf numFmtId="0" fontId="3" fillId="18" borderId="31" xfId="13" applyFont="1" applyFill="1" applyBorder="1"/>
    <xf numFmtId="0" fontId="3" fillId="0" borderId="45" xfId="13" applyFont="1" applyBorder="1"/>
    <xf numFmtId="0" fontId="3" fillId="0" borderId="22" xfId="13" applyBorder="1"/>
    <xf numFmtId="176" fontId="3" fillId="0" borderId="23" xfId="13" applyNumberFormat="1" applyFont="1" applyBorder="1"/>
    <xf numFmtId="0" fontId="3" fillId="0" borderId="50" xfId="13" applyBorder="1"/>
    <xf numFmtId="0" fontId="3" fillId="0" borderId="51" xfId="13" applyBorder="1"/>
    <xf numFmtId="0" fontId="3" fillId="0" borderId="23" xfId="13" applyBorder="1"/>
    <xf numFmtId="0" fontId="3" fillId="0" borderId="52" xfId="13" applyFont="1" applyBorder="1"/>
    <xf numFmtId="0" fontId="3" fillId="0" borderId="1" xfId="13" applyBorder="1"/>
    <xf numFmtId="4" fontId="3" fillId="0" borderId="54" xfId="13" applyNumberFormat="1" applyFont="1" applyBorder="1"/>
    <xf numFmtId="0" fontId="3" fillId="0" borderId="2" xfId="13" applyBorder="1"/>
    <xf numFmtId="0" fontId="3" fillId="0" borderId="3" xfId="13" applyBorder="1"/>
    <xf numFmtId="0" fontId="3" fillId="0" borderId="54" xfId="13" applyBorder="1"/>
    <xf numFmtId="0" fontId="3" fillId="0" borderId="54" xfId="13" applyFont="1" applyBorder="1"/>
    <xf numFmtId="0" fontId="3" fillId="0" borderId="52" xfId="13" applyBorder="1"/>
    <xf numFmtId="0" fontId="38" fillId="0" borderId="52" xfId="13" applyFont="1" applyBorder="1"/>
    <xf numFmtId="166" fontId="0" fillId="0" borderId="0" xfId="14" applyFont="1"/>
    <xf numFmtId="0" fontId="38" fillId="0" borderId="2" xfId="13" applyFont="1" applyBorder="1" applyAlignment="1">
      <alignment horizontal="center"/>
    </xf>
    <xf numFmtId="0" fontId="3" fillId="0" borderId="3" xfId="13" applyFont="1" applyBorder="1"/>
    <xf numFmtId="0" fontId="38" fillId="0" borderId="1" xfId="13" applyFont="1" applyBorder="1" applyAlignment="1">
      <alignment horizontal="center"/>
    </xf>
    <xf numFmtId="0" fontId="3" fillId="0" borderId="13" xfId="13" applyBorder="1"/>
    <xf numFmtId="0" fontId="3" fillId="0" borderId="12" xfId="13" applyBorder="1"/>
    <xf numFmtId="0" fontId="3" fillId="0" borderId="33" xfId="13" applyBorder="1"/>
    <xf numFmtId="0" fontId="3" fillId="0" borderId="8" xfId="13" applyBorder="1"/>
    <xf numFmtId="0" fontId="3" fillId="0" borderId="14" xfId="13" applyBorder="1"/>
    <xf numFmtId="0" fontId="3" fillId="0" borderId="6" xfId="13" applyBorder="1"/>
    <xf numFmtId="0" fontId="3" fillId="0" borderId="55" xfId="13" applyBorder="1"/>
    <xf numFmtId="0" fontId="3" fillId="0" borderId="10" xfId="13" applyBorder="1"/>
    <xf numFmtId="0" fontId="3" fillId="0" borderId="54" xfId="13" applyFont="1" applyBorder="1" applyAlignment="1">
      <alignment horizontal="right"/>
    </xf>
    <xf numFmtId="0" fontId="3" fillId="0" borderId="48" xfId="13" applyFont="1" applyBorder="1"/>
    <xf numFmtId="0" fontId="3" fillId="0" borderId="25" xfId="13" applyBorder="1"/>
    <xf numFmtId="164" fontId="3" fillId="0" borderId="26" xfId="13" applyNumberFormat="1" applyBorder="1"/>
    <xf numFmtId="0" fontId="3" fillId="0" borderId="57" xfId="13" applyBorder="1"/>
    <xf numFmtId="0" fontId="3" fillId="0" borderId="58" xfId="13" applyBorder="1"/>
    <xf numFmtId="0" fontId="3" fillId="0" borderId="26" xfId="13" applyBorder="1"/>
    <xf numFmtId="0" fontId="12" fillId="19" borderId="3"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19" borderId="21" xfId="0" applyFont="1" applyFill="1" applyBorder="1" applyAlignment="1">
      <alignment horizontal="center" vertical="center" wrapText="1"/>
    </xf>
    <xf numFmtId="0" fontId="12" fillId="19" borderId="23" xfId="0" applyFont="1" applyFill="1" applyBorder="1" applyAlignment="1">
      <alignment horizontal="center" vertical="center" wrapText="1"/>
    </xf>
    <xf numFmtId="0" fontId="5" fillId="19" borderId="1" xfId="5" applyFont="1" applyFill="1" applyBorder="1" applyAlignment="1">
      <alignment horizontal="center" vertical="center" wrapText="1"/>
    </xf>
    <xf numFmtId="0" fontId="12" fillId="19" borderId="38" xfId="0" applyFont="1" applyFill="1" applyBorder="1" applyAlignment="1">
      <alignment horizontal="left" vertical="center" wrapText="1"/>
    </xf>
    <xf numFmtId="175" fontId="12" fillId="19" borderId="18" xfId="2" applyNumberFormat="1" applyFont="1" applyFill="1" applyBorder="1" applyAlignment="1">
      <alignment horizontal="center" vertical="center" wrapText="1"/>
    </xf>
    <xf numFmtId="1" fontId="46" fillId="19" borderId="41" xfId="10" applyNumberFormat="1" applyFont="1" applyFill="1" applyBorder="1" applyAlignment="1">
      <alignment horizontal="center" vertical="center"/>
    </xf>
    <xf numFmtId="0" fontId="5" fillId="19" borderId="3" xfId="5" applyFont="1" applyFill="1" applyBorder="1" applyAlignment="1">
      <alignment horizontal="center" vertical="center" wrapText="1"/>
    </xf>
    <xf numFmtId="175" fontId="12" fillId="19" borderId="41" xfId="2" applyNumberFormat="1" applyFont="1" applyFill="1" applyBorder="1" applyAlignment="1">
      <alignment horizontal="center" vertical="center" wrapText="1"/>
    </xf>
    <xf numFmtId="0" fontId="0" fillId="0" borderId="0" xfId="0" applyFont="1" applyFill="1" applyBorder="1"/>
    <xf numFmtId="2" fontId="4" fillId="0" borderId="0" xfId="0" applyNumberFormat="1" applyFont="1"/>
    <xf numFmtId="0" fontId="6" fillId="0" borderId="0" xfId="125" applyFont="1" applyFill="1" applyAlignment="1">
      <alignment vertical="center" wrapText="1"/>
    </xf>
    <xf numFmtId="0" fontId="0" fillId="0" borderId="0" xfId="0" applyAlignment="1">
      <alignment horizontal="right" vertical="center"/>
    </xf>
    <xf numFmtId="0" fontId="6" fillId="0" borderId="1" xfId="125"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45" fillId="19" borderId="0" xfId="10" applyFont="1" applyFill="1" applyBorder="1" applyAlignment="1">
      <alignment horizontal="center"/>
    </xf>
    <xf numFmtId="1" fontId="46" fillId="19" borderId="0" xfId="10" applyNumberFormat="1" applyFont="1" applyFill="1" applyBorder="1" applyAlignment="1">
      <alignment horizontal="center" vertical="center"/>
    </xf>
    <xf numFmtId="189" fontId="26" fillId="11" borderId="1" xfId="2" applyNumberFormat="1" applyFont="1" applyFill="1" applyBorder="1" applyAlignment="1">
      <alignment horizontal="center" vertical="center" wrapText="1"/>
    </xf>
    <xf numFmtId="189" fontId="26" fillId="12" borderId="1" xfId="2" applyNumberFormat="1" applyFont="1" applyFill="1" applyBorder="1" applyAlignment="1">
      <alignment horizontal="center" vertical="center" wrapText="1"/>
    </xf>
    <xf numFmtId="189" fontId="12" fillId="19" borderId="18" xfId="2" applyNumberFormat="1" applyFont="1" applyFill="1" applyBorder="1" applyAlignment="1">
      <alignment horizontal="center" vertical="center" wrapText="1"/>
    </xf>
    <xf numFmtId="43" fontId="8" fillId="3" borderId="1" xfId="11" applyNumberFormat="1" applyFont="1" applyFill="1" applyBorder="1" applyAlignment="1" applyProtection="1">
      <alignment vertical="center"/>
    </xf>
    <xf numFmtId="43" fontId="6" fillId="3" borderId="1" xfId="11" applyNumberFormat="1" applyFont="1" applyFill="1" applyBorder="1" applyAlignment="1" applyProtection="1">
      <alignment vertical="center"/>
    </xf>
    <xf numFmtId="43" fontId="6" fillId="3" borderId="1" xfId="10" applyNumberFormat="1" applyFont="1" applyFill="1" applyBorder="1"/>
    <xf numFmtId="0" fontId="24" fillId="0" borderId="0" xfId="13" applyFont="1" applyFill="1" applyAlignment="1">
      <alignment horizontal="left" vertical="justify"/>
    </xf>
    <xf numFmtId="0" fontId="5" fillId="0" borderId="0" xfId="13" applyFont="1" applyFill="1" applyAlignment="1">
      <alignment horizontal="left"/>
    </xf>
    <xf numFmtId="0" fontId="30" fillId="0" borderId="1" xfId="13" applyFont="1" applyFill="1" applyBorder="1" applyAlignment="1">
      <alignment horizontal="center" vertical="justify"/>
    </xf>
    <xf numFmtId="0" fontId="31" fillId="0" borderId="3" xfId="13" applyFont="1" applyFill="1" applyBorder="1" applyAlignment="1">
      <alignment horizontal="center" vertical="center" wrapText="1"/>
    </xf>
    <xf numFmtId="0" fontId="31" fillId="0" borderId="2" xfId="13" applyFont="1" applyFill="1" applyBorder="1" applyAlignment="1">
      <alignment horizontal="center" vertical="center" wrapText="1"/>
    </xf>
    <xf numFmtId="0" fontId="32" fillId="14" borderId="3" xfId="13" applyFont="1" applyFill="1" applyBorder="1" applyAlignment="1">
      <alignment horizontal="center" vertical="center" wrapText="1"/>
    </xf>
    <xf numFmtId="0" fontId="32" fillId="14" borderId="4" xfId="13" applyFont="1" applyFill="1" applyBorder="1" applyAlignment="1">
      <alignment horizontal="center" vertical="center" wrapText="1"/>
    </xf>
    <xf numFmtId="0" fontId="32" fillId="14" borderId="2" xfId="13" applyFont="1" applyFill="1" applyBorder="1" applyAlignment="1">
      <alignment horizontal="center" vertical="center" wrapText="1"/>
    </xf>
    <xf numFmtId="0" fontId="30" fillId="15" borderId="1" xfId="13" applyFont="1" applyFill="1" applyBorder="1" applyAlignment="1">
      <alignment horizontal="center" vertical="center"/>
    </xf>
    <xf numFmtId="0" fontId="24" fillId="0" borderId="12" xfId="13" applyFont="1" applyFill="1" applyBorder="1" applyAlignment="1">
      <alignment horizontal="center" vertical="center"/>
    </xf>
    <xf numFmtId="0" fontId="24" fillId="0" borderId="7" xfId="13" applyFont="1" applyFill="1" applyBorder="1" applyAlignment="1">
      <alignment horizontal="center" vertical="center"/>
    </xf>
    <xf numFmtId="0" fontId="24" fillId="0" borderId="6" xfId="13" applyFont="1" applyFill="1" applyBorder="1" applyAlignment="1">
      <alignment horizontal="center" vertical="center"/>
    </xf>
    <xf numFmtId="0" fontId="30" fillId="0" borderId="12" xfId="13" applyFont="1" applyFill="1" applyBorder="1" applyAlignment="1">
      <alignment horizontal="center" vertical="center"/>
    </xf>
    <xf numFmtId="0" fontId="30" fillId="0" borderId="6" xfId="13" applyFont="1" applyFill="1" applyBorder="1" applyAlignment="1">
      <alignment horizontal="center" vertical="center"/>
    </xf>
    <xf numFmtId="0" fontId="27" fillId="0" borderId="0" xfId="13" applyFont="1" applyFill="1" applyBorder="1" applyAlignment="1">
      <alignment horizontal="center" vertical="center"/>
    </xf>
    <xf numFmtId="0" fontId="27" fillId="0" borderId="11" xfId="13" applyFont="1" applyFill="1" applyBorder="1" applyAlignment="1">
      <alignment horizontal="center" vertical="center"/>
    </xf>
    <xf numFmtId="0" fontId="29" fillId="0" borderId="3" xfId="13" applyFont="1" applyFill="1" applyBorder="1" applyAlignment="1">
      <alignment horizontal="center" vertical="center" wrapText="1"/>
    </xf>
    <xf numFmtId="0" fontId="29" fillId="0" borderId="4" xfId="13" applyFont="1" applyFill="1" applyBorder="1" applyAlignment="1">
      <alignment horizontal="center" vertical="center" wrapText="1"/>
    </xf>
    <xf numFmtId="0" fontId="32" fillId="0" borderId="3" xfId="13" applyFont="1" applyFill="1" applyBorder="1" applyAlignment="1">
      <alignment horizontal="center" vertical="center" wrapText="1"/>
    </xf>
    <xf numFmtId="0" fontId="32" fillId="0" borderId="2" xfId="13" applyFont="1" applyFill="1" applyBorder="1" applyAlignment="1">
      <alignment horizontal="center" vertical="center" wrapText="1"/>
    </xf>
    <xf numFmtId="0" fontId="23" fillId="15" borderId="1" xfId="13" applyFont="1" applyFill="1" applyBorder="1" applyAlignment="1">
      <alignment horizontal="center" vertical="center"/>
    </xf>
    <xf numFmtId="0" fontId="38" fillId="18" borderId="45" xfId="13" applyFont="1" applyFill="1" applyBorder="1" applyAlignment="1">
      <alignment horizontal="center" vertical="center"/>
    </xf>
    <xf numFmtId="0" fontId="38" fillId="18" borderId="48" xfId="13" applyFont="1" applyFill="1" applyBorder="1" applyAlignment="1">
      <alignment horizontal="center" vertical="center"/>
    </xf>
    <xf numFmtId="0" fontId="38" fillId="0" borderId="49" xfId="13" applyFont="1" applyBorder="1" applyAlignment="1">
      <alignment horizontal="center" vertical="center"/>
    </xf>
    <xf numFmtId="0" fontId="38" fillId="0" borderId="53" xfId="13" applyFont="1" applyBorder="1" applyAlignment="1">
      <alignment horizontal="center" vertical="center"/>
    </xf>
    <xf numFmtId="0" fontId="38" fillId="0" borderId="14" xfId="13" applyFont="1" applyBorder="1" applyAlignment="1">
      <alignment horizontal="center" vertical="center"/>
    </xf>
    <xf numFmtId="0" fontId="38" fillId="7" borderId="39" xfId="13" applyFont="1" applyFill="1" applyBorder="1" applyAlignment="1">
      <alignment horizontal="center"/>
    </xf>
    <xf numFmtId="0" fontId="38" fillId="7" borderId="40" xfId="13" applyFont="1" applyFill="1" applyBorder="1" applyAlignment="1">
      <alignment horizontal="center"/>
    </xf>
    <xf numFmtId="0" fontId="38" fillId="0" borderId="13" xfId="13" applyFont="1" applyBorder="1" applyAlignment="1">
      <alignment horizontal="center" vertical="center"/>
    </xf>
    <xf numFmtId="0" fontId="38" fillId="0" borderId="56" xfId="13" applyFont="1" applyBorder="1" applyAlignment="1">
      <alignment horizontal="center" vertical="center"/>
    </xf>
    <xf numFmtId="0" fontId="38" fillId="0" borderId="0" xfId="13" applyFont="1" applyAlignment="1">
      <alignment horizontal="center"/>
    </xf>
    <xf numFmtId="0" fontId="38" fillId="16" borderId="38" xfId="13" applyFont="1" applyFill="1" applyBorder="1" applyAlignment="1">
      <alignment horizontal="center"/>
    </xf>
    <xf numFmtId="0" fontId="38" fillId="16" borderId="39" xfId="13" applyFont="1" applyFill="1" applyBorder="1" applyAlignment="1">
      <alignment horizontal="center"/>
    </xf>
    <xf numFmtId="0" fontId="38" fillId="16" borderId="20" xfId="13" applyFont="1" applyFill="1" applyBorder="1" applyAlignment="1">
      <alignment horizontal="center"/>
    </xf>
    <xf numFmtId="0" fontId="38" fillId="17" borderId="38" xfId="13" applyFont="1" applyFill="1" applyBorder="1" applyAlignment="1">
      <alignment horizontal="center"/>
    </xf>
    <xf numFmtId="0" fontId="38" fillId="17" borderId="39" xfId="13" applyFont="1" applyFill="1" applyBorder="1" applyAlignment="1">
      <alignment horizontal="center"/>
    </xf>
    <xf numFmtId="0" fontId="38" fillId="17" borderId="20" xfId="13" applyFont="1" applyFill="1" applyBorder="1" applyAlignment="1">
      <alignment horizontal="center"/>
    </xf>
    <xf numFmtId="0" fontId="38" fillId="18" borderId="38" xfId="13" applyFont="1" applyFill="1" applyBorder="1" applyAlignment="1">
      <alignment horizontal="center"/>
    </xf>
    <xf numFmtId="0" fontId="38" fillId="18" borderId="39" xfId="13" applyFont="1" applyFill="1" applyBorder="1" applyAlignment="1">
      <alignment horizontal="center"/>
    </xf>
    <xf numFmtId="0" fontId="38" fillId="18" borderId="20" xfId="13" applyFont="1" applyFill="1" applyBorder="1" applyAlignment="1">
      <alignment horizontal="center"/>
    </xf>
    <xf numFmtId="0" fontId="38" fillId="16" borderId="44" xfId="13" applyFont="1" applyFill="1" applyBorder="1" applyAlignment="1">
      <alignment horizontal="center"/>
    </xf>
    <xf numFmtId="0" fontId="38" fillId="16" borderId="11" xfId="13" applyFont="1" applyFill="1" applyBorder="1" applyAlignment="1">
      <alignment horizontal="center"/>
    </xf>
    <xf numFmtId="0" fontId="38" fillId="16" borderId="45" xfId="13" applyFont="1" applyFill="1" applyBorder="1" applyAlignment="1">
      <alignment horizontal="center" vertical="center"/>
    </xf>
    <xf numFmtId="0" fontId="38" fillId="16" borderId="48" xfId="13" applyFont="1" applyFill="1" applyBorder="1" applyAlignment="1">
      <alignment horizontal="center" vertical="center"/>
    </xf>
    <xf numFmtId="0" fontId="38" fillId="17" borderId="40" xfId="13" applyFont="1" applyFill="1" applyBorder="1" applyAlignment="1">
      <alignment horizontal="center"/>
    </xf>
    <xf numFmtId="0" fontId="38" fillId="17" borderId="45" xfId="13" applyFont="1" applyFill="1" applyBorder="1" applyAlignment="1">
      <alignment horizontal="center" vertical="center"/>
    </xf>
    <xf numFmtId="0" fontId="38" fillId="17" borderId="48" xfId="13" applyFont="1" applyFill="1" applyBorder="1" applyAlignment="1">
      <alignment horizontal="center" vertical="center"/>
    </xf>
    <xf numFmtId="0" fontId="38" fillId="18" borderId="46" xfId="13" applyFont="1" applyFill="1" applyBorder="1" applyAlignment="1">
      <alignment horizontal="center"/>
    </xf>
    <xf numFmtId="0" fontId="38" fillId="18" borderId="47" xfId="13" applyFont="1" applyFill="1" applyBorder="1" applyAlignment="1">
      <alignment horizontal="center"/>
    </xf>
    <xf numFmtId="0" fontId="23" fillId="9" borderId="27" xfId="10" applyFont="1" applyFill="1" applyBorder="1" applyAlignment="1">
      <alignment horizontal="center" vertical="center" wrapText="1"/>
    </xf>
    <xf numFmtId="0" fontId="23" fillId="9" borderId="28" xfId="10" applyFont="1" applyFill="1" applyBorder="1" applyAlignment="1">
      <alignment horizontal="center" vertical="center" wrapText="1"/>
    </xf>
    <xf numFmtId="0" fontId="23" fillId="9" borderId="20" xfId="10" applyFont="1" applyFill="1" applyBorder="1" applyAlignment="1">
      <alignment horizontal="center" vertical="center" wrapText="1"/>
    </xf>
    <xf numFmtId="0" fontId="23" fillId="9" borderId="29" xfId="10" applyFont="1" applyFill="1" applyBorder="1" applyAlignment="1">
      <alignment horizontal="center" vertical="center" wrapText="1"/>
    </xf>
    <xf numFmtId="0" fontId="23" fillId="9" borderId="30" xfId="10" applyFont="1" applyFill="1" applyBorder="1" applyAlignment="1">
      <alignment horizontal="center" vertical="center" wrapText="1"/>
    </xf>
    <xf numFmtId="0" fontId="23" fillId="9" borderId="31" xfId="10" applyFont="1" applyFill="1" applyBorder="1" applyAlignment="1">
      <alignment horizontal="center" vertical="center" wrapText="1"/>
    </xf>
    <xf numFmtId="0" fontId="21" fillId="0" borderId="0" xfId="1" applyNumberFormat="1" applyFont="1" applyFill="1" applyBorder="1" applyAlignment="1" applyProtection="1">
      <alignment horizontal="center" wrapText="1"/>
    </xf>
    <xf numFmtId="0" fontId="21" fillId="0" borderId="0" xfId="1" applyNumberFormat="1" applyFont="1" applyFill="1" applyBorder="1" applyAlignment="1" applyProtection="1">
      <alignment horizontal="center" vertical="center" wrapText="1"/>
    </xf>
    <xf numFmtId="0" fontId="19" fillId="4" borderId="0" xfId="5" applyFont="1" applyFill="1" applyBorder="1" applyAlignment="1">
      <alignment horizontal="center" vertical="center" wrapText="1"/>
    </xf>
    <xf numFmtId="0" fontId="23" fillId="13" borderId="27" xfId="10" applyFont="1" applyFill="1" applyBorder="1" applyAlignment="1">
      <alignment horizontal="center" vertical="center" wrapText="1"/>
    </xf>
    <xf numFmtId="0" fontId="23" fillId="13" borderId="28" xfId="10" applyFont="1" applyFill="1" applyBorder="1" applyAlignment="1">
      <alignment horizontal="center" vertical="center" wrapText="1"/>
    </xf>
    <xf numFmtId="0" fontId="23" fillId="13" borderId="20" xfId="10" applyFont="1" applyFill="1" applyBorder="1" applyAlignment="1">
      <alignment horizontal="center" vertical="center" wrapText="1"/>
    </xf>
    <xf numFmtId="0" fontId="23" fillId="13" borderId="29" xfId="10" applyFont="1" applyFill="1" applyBorder="1" applyAlignment="1">
      <alignment horizontal="center" vertical="center" wrapText="1"/>
    </xf>
    <xf numFmtId="0" fontId="23" fillId="13" borderId="30" xfId="10" applyFont="1" applyFill="1" applyBorder="1" applyAlignment="1">
      <alignment horizontal="center" vertical="center" wrapText="1"/>
    </xf>
    <xf numFmtId="0" fontId="23" fillId="13" borderId="31" xfId="10" applyFont="1" applyFill="1" applyBorder="1" applyAlignment="1">
      <alignment horizontal="center" vertical="center" wrapText="1"/>
    </xf>
    <xf numFmtId="0" fontId="20" fillId="0" borderId="0" xfId="1" applyNumberFormat="1" applyFont="1" applyFill="1" applyBorder="1" applyAlignment="1" applyProtection="1">
      <alignment horizontal="center" wrapText="1"/>
    </xf>
    <xf numFmtId="0" fontId="22" fillId="0" borderId="0" xfId="1" applyNumberFormat="1" applyFont="1" applyFill="1" applyBorder="1" applyAlignment="1" applyProtection="1">
      <alignment horizontal="center" vertical="center" wrapText="1"/>
    </xf>
    <xf numFmtId="0" fontId="12" fillId="9" borderId="3" xfId="0" applyFont="1" applyFill="1" applyBorder="1" applyAlignment="1">
      <alignment horizontal="center" vertical="center"/>
    </xf>
    <xf numFmtId="0" fontId="12" fillId="9" borderId="8" xfId="0" applyFont="1" applyFill="1" applyBorder="1" applyAlignment="1">
      <alignment horizontal="center" vertical="center"/>
    </xf>
    <xf numFmtId="0" fontId="19" fillId="7" borderId="15" xfId="5" applyFont="1" applyFill="1" applyBorder="1" applyAlignment="1">
      <alignment horizontal="center" vertical="center" wrapText="1"/>
    </xf>
    <xf numFmtId="0" fontId="19" fillId="7" borderId="16" xfId="5" applyFont="1" applyFill="1" applyBorder="1" applyAlignment="1">
      <alignment horizontal="center" vertical="center" wrapText="1"/>
    </xf>
    <xf numFmtId="0" fontId="19" fillId="7" borderId="17" xfId="5" applyFont="1" applyFill="1" applyBorder="1" applyAlignment="1">
      <alignment horizontal="center" vertical="center" wrapText="1"/>
    </xf>
    <xf numFmtId="0" fontId="19" fillId="7" borderId="18" xfId="5" applyFont="1" applyFill="1" applyBorder="1" applyAlignment="1">
      <alignment horizontal="center" vertical="center" wrapText="1"/>
    </xf>
    <xf numFmtId="0" fontId="45" fillId="19" borderId="38" xfId="10" applyFont="1" applyFill="1" applyBorder="1" applyAlignment="1">
      <alignment horizontal="center"/>
    </xf>
    <xf numFmtId="0" fontId="45" fillId="19" borderId="40" xfId="10" applyFont="1" applyFill="1" applyBorder="1" applyAlignment="1">
      <alignment horizontal="center"/>
    </xf>
    <xf numFmtId="175" fontId="26" fillId="11" borderId="3" xfId="2" applyNumberFormat="1" applyFont="1" applyFill="1" applyBorder="1" applyAlignment="1">
      <alignment horizontal="center" vertical="center" wrapText="1"/>
    </xf>
    <xf numFmtId="175" fontId="26" fillId="11" borderId="42" xfId="2" applyNumberFormat="1" applyFont="1" applyFill="1" applyBorder="1" applyAlignment="1">
      <alignment horizontal="center" vertical="center" wrapText="1"/>
    </xf>
    <xf numFmtId="175" fontId="26" fillId="11" borderId="8" xfId="2" applyNumberFormat="1" applyFont="1" applyFill="1" applyBorder="1" applyAlignment="1">
      <alignment horizontal="center" vertical="center" wrapText="1"/>
    </xf>
    <xf numFmtId="175" fontId="26" fillId="11" borderId="43" xfId="2" applyNumberFormat="1"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21" fillId="0" borderId="0" xfId="1" applyNumberFormat="1" applyFont="1" applyFill="1" applyBorder="1" applyAlignment="1" applyProtection="1">
      <alignment horizontal="center" vertical="top"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0" fillId="6" borderId="1" xfId="0" applyFont="1" applyFill="1" applyBorder="1" applyAlignment="1">
      <alignment horizontal="center" vertical="center"/>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67" fontId="5" fillId="5" borderId="6" xfId="4" applyNumberFormat="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67" fontId="5" fillId="5" borderId="1" xfId="4" applyNumberFormat="1" applyFont="1" applyFill="1" applyBorder="1" applyAlignment="1">
      <alignment horizontal="center"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12"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1"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0" fillId="3"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6" fillId="3" borderId="0" xfId="5" applyFont="1" applyFill="1" applyBorder="1" applyAlignment="1">
      <alignment horizontal="center" vertical="center" wrapText="1"/>
    </xf>
    <xf numFmtId="0" fontId="10" fillId="8"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1"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1" fontId="12" fillId="0" borderId="1" xfId="1" applyNumberFormat="1" applyFont="1" applyFill="1" applyBorder="1" applyAlignment="1">
      <alignment horizontal="center" vertical="top"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6" borderId="1" xfId="0" applyFont="1" applyFill="1" applyBorder="1" applyAlignment="1">
      <alignment horizontal="center"/>
    </xf>
    <xf numFmtId="0" fontId="12" fillId="2" borderId="3" xfId="125" applyFont="1" applyFill="1" applyBorder="1" applyAlignment="1">
      <alignment horizontal="center" vertical="center" wrapText="1"/>
    </xf>
    <xf numFmtId="0" fontId="12" fillId="2" borderId="4" xfId="125" applyFont="1" applyFill="1" applyBorder="1" applyAlignment="1">
      <alignment horizontal="center" vertical="center" wrapText="1"/>
    </xf>
    <xf numFmtId="0" fontId="19" fillId="7" borderId="3" xfId="125" applyFont="1" applyFill="1" applyBorder="1" applyAlignment="1">
      <alignment horizontal="center" vertical="center" wrapText="1"/>
    </xf>
    <xf numFmtId="0" fontId="19" fillId="7" borderId="4" xfId="125" applyFont="1" applyFill="1" applyBorder="1" applyAlignment="1">
      <alignment horizontal="center" vertical="center" wrapText="1"/>
    </xf>
    <xf numFmtId="0" fontId="47" fillId="0" borderId="11" xfId="1" applyNumberFormat="1" applyFont="1" applyFill="1" applyBorder="1" applyAlignment="1" applyProtection="1">
      <alignment horizontal="center"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5" fillId="0" borderId="0" xfId="13" applyFont="1" applyFill="1" applyAlignment="1">
      <alignment horizontal="center"/>
    </xf>
    <xf numFmtId="0" fontId="24" fillId="0" borderId="0" xfId="13" applyFont="1" applyFill="1" applyAlignment="1">
      <alignment horizontal="center" vertical="justify"/>
    </xf>
  </cellXfs>
  <cellStyles count="126">
    <cellStyle name="2-decimales" xfId="15"/>
    <cellStyle name="CUADRO1" xfId="16"/>
    <cellStyle name="ENTERO" xfId="17"/>
    <cellStyle name="Euro" xfId="18"/>
    <cellStyle name="F2" xfId="19"/>
    <cellStyle name="F3" xfId="20"/>
    <cellStyle name="F4" xfId="21"/>
    <cellStyle name="F5" xfId="22"/>
    <cellStyle name="F6" xfId="23"/>
    <cellStyle name="F7" xfId="24"/>
    <cellStyle name="F8" xfId="25"/>
    <cellStyle name="GRADOSMINSEG" xfId="26"/>
    <cellStyle name="Hipervínculo 2" xfId="27"/>
    <cellStyle name="Hipervínculo 3" xfId="28"/>
    <cellStyle name="Hipervínculo 4" xfId="29"/>
    <cellStyle name="Millares" xfId="2" builtinId="3"/>
    <cellStyle name="Millares [0] 2" xfId="30"/>
    <cellStyle name="Millares 10" xfId="31"/>
    <cellStyle name="Millares 11" xfId="32"/>
    <cellStyle name="Millares 12" xfId="33"/>
    <cellStyle name="Millares 13" xfId="34"/>
    <cellStyle name="Millares 14" xfId="35"/>
    <cellStyle name="Millares 15" xfId="36"/>
    <cellStyle name="Millares 16" xfId="37"/>
    <cellStyle name="Millares 17" xfId="38"/>
    <cellStyle name="Millares 18" xfId="39"/>
    <cellStyle name="Millares 19" xfId="40"/>
    <cellStyle name="Millares 2" xfId="4"/>
    <cellStyle name="Millares 2 2" xfId="41"/>
    <cellStyle name="Millares 2 3" xfId="42"/>
    <cellStyle name="Millares 2_PRESUPUESTO OFICIAL" xfId="43"/>
    <cellStyle name="Millares 20" xfId="44"/>
    <cellStyle name="Millares 21" xfId="45"/>
    <cellStyle name="Millares 22" xfId="46"/>
    <cellStyle name="Millares 23" xfId="47"/>
    <cellStyle name="Millares 24" xfId="48"/>
    <cellStyle name="Millares 25" xfId="49"/>
    <cellStyle name="Millares 26" xfId="50"/>
    <cellStyle name="Millares 27" xfId="51"/>
    <cellStyle name="Millares 28" xfId="52"/>
    <cellStyle name="Millares 29" xfId="53"/>
    <cellStyle name="Millares 3" xfId="6"/>
    <cellStyle name="Millares 30" xfId="54"/>
    <cellStyle name="Millares 31" xfId="55"/>
    <cellStyle name="Millares 32" xfId="56"/>
    <cellStyle name="Millares 33" xfId="57"/>
    <cellStyle name="Millares 34" xfId="58"/>
    <cellStyle name="Millares 35" xfId="59"/>
    <cellStyle name="Millares 36" xfId="60"/>
    <cellStyle name="Millares 37" xfId="61"/>
    <cellStyle name="Millares 38" xfId="62"/>
    <cellStyle name="Millares 39" xfId="63"/>
    <cellStyle name="Millares 4" xfId="14"/>
    <cellStyle name="Millares 40" xfId="64"/>
    <cellStyle name="Millares 41" xfId="65"/>
    <cellStyle name="Millares 5" xfId="66"/>
    <cellStyle name="Millares 6" xfId="67"/>
    <cellStyle name="Millares 7" xfId="68"/>
    <cellStyle name="Millares 8" xfId="69"/>
    <cellStyle name="Millares 9" xfId="70"/>
    <cellStyle name="Millares_CAL GRUPO SIN CENTRAL" xfId="11"/>
    <cellStyle name="Moneda" xfId="9" builtinId="4"/>
    <cellStyle name="Moneda [0]_INVIMA CALIFICACIÓN FINAL 2004" xfId="12"/>
    <cellStyle name="Moneda [2]" xfId="71"/>
    <cellStyle name="Moneda 2" xfId="72"/>
    <cellStyle name="Moneda 3" xfId="73"/>
    <cellStyle name="Moneda 4" xfId="74"/>
    <cellStyle name="Moneda 5" xfId="75"/>
    <cellStyle name="Moneda 6" xfId="76"/>
    <cellStyle name="Moneda 7" xfId="77"/>
    <cellStyle name="Moneda 8" xfId="78"/>
    <cellStyle name="Normal" xfId="0" builtinId="0"/>
    <cellStyle name="Normal 10" xfId="79"/>
    <cellStyle name="Normal 11" xfId="80"/>
    <cellStyle name="Normal 12" xfId="81"/>
    <cellStyle name="Normal 13" xfId="82"/>
    <cellStyle name="Normal 14" xfId="83"/>
    <cellStyle name="Normal 15" xfId="84"/>
    <cellStyle name="Normal 2" xfId="1"/>
    <cellStyle name="Normal 2 2" xfId="3"/>
    <cellStyle name="Normal 2 3" xfId="85"/>
    <cellStyle name="Normal 2 3 2" xfId="86"/>
    <cellStyle name="Normal 2 4" xfId="87"/>
    <cellStyle name="Normal 2 5" xfId="88"/>
    <cellStyle name="Normal 2 6" xfId="89"/>
    <cellStyle name="Normal 2 7" xfId="90"/>
    <cellStyle name="Normal 2 8" xfId="91"/>
    <cellStyle name="Normal 3" xfId="5"/>
    <cellStyle name="Normal 3 2" xfId="92"/>
    <cellStyle name="Normal 3 3" xfId="93"/>
    <cellStyle name="Normal 3 4" xfId="94"/>
    <cellStyle name="Normal 3 5" xfId="125"/>
    <cellStyle name="Normal 4" xfId="13"/>
    <cellStyle name="Normal 4 2" xfId="95"/>
    <cellStyle name="Normal 4 3" xfId="96"/>
    <cellStyle name="Normal 4_CONSORCIO INVIAS-POLLO" xfId="97"/>
    <cellStyle name="Normal 5" xfId="98"/>
    <cellStyle name="Normal 5 2" xfId="99"/>
    <cellStyle name="Normal 5_LICITACION  - PLAZA DE BOLIVAR" xfId="100"/>
    <cellStyle name="Normal 6" xfId="101"/>
    <cellStyle name="Normal 7" xfId="102"/>
    <cellStyle name="Normal 8" xfId="103"/>
    <cellStyle name="Normal 9" xfId="104"/>
    <cellStyle name="Normal_Evaluación Lic012_07 RNEC" xfId="10"/>
    <cellStyle name="Normal_Hoja1 2" xfId="8"/>
    <cellStyle name="Normal_Slips Publicados_Condiciones Complementarias V7-1-10" xfId="7"/>
    <cellStyle name="Porcentaje 2" xfId="105"/>
    <cellStyle name="Porcentaje 3" xfId="106"/>
    <cellStyle name="Porcentaje 4" xfId="107"/>
    <cellStyle name="Porcentual 2" xfId="108"/>
    <cellStyle name="Porcentual 2 2" xfId="109"/>
    <cellStyle name="Porcentual 2 3" xfId="110"/>
    <cellStyle name="Porcentual 2 3 2" xfId="111"/>
    <cellStyle name="Porcentual 2 4" xfId="112"/>
    <cellStyle name="Porcentual 2 5" xfId="113"/>
    <cellStyle name="Porcentual 2 6" xfId="114"/>
    <cellStyle name="Porcentual 3" xfId="115"/>
    <cellStyle name="Porcentual 4" xfId="116"/>
    <cellStyle name="Porcentual 4 2" xfId="117"/>
    <cellStyle name="Porcentual 5" xfId="118"/>
    <cellStyle name="Porcentual 6" xfId="119"/>
    <cellStyle name="Porcentual 7" xfId="120"/>
    <cellStyle name="Porcentual 8" xfId="121"/>
    <cellStyle name="Porcentual 9" xfId="122"/>
    <cellStyle name="TITULO" xfId="123"/>
    <cellStyle name="Währung" xfId="1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1179419</xdr:colOff>
      <xdr:row>0</xdr:row>
      <xdr:rowOff>194423</xdr:rowOff>
    </xdr:from>
    <xdr:to>
      <xdr:col>1</xdr:col>
      <xdr:colOff>1181548</xdr:colOff>
      <xdr:row>4</xdr:row>
      <xdr:rowOff>40903</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550894" y="194423"/>
          <a:ext cx="2129" cy="56085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9338</xdr:colOff>
      <xdr:row>2</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0</xdr:row>
      <xdr:rowOff>123825</xdr:rowOff>
    </xdr:from>
    <xdr:to>
      <xdr:col>2</xdr:col>
      <xdr:colOff>9338</xdr:colOff>
      <xdr:row>2</xdr:row>
      <xdr:rowOff>104775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6"/>
  <sheetViews>
    <sheetView view="pageBreakPreview" topLeftCell="A22" zoomScale="80" zoomScaleNormal="80" zoomScaleSheetLayoutView="80" zoomScalePageLayoutView="70" workbookViewId="0">
      <selection activeCell="G29" sqref="G29"/>
    </sheetView>
  </sheetViews>
  <sheetFormatPr baseColWidth="10" defaultColWidth="11.42578125" defaultRowHeight="12.75" x14ac:dyDescent="0.2"/>
  <cols>
    <col min="1" max="1" width="10" style="203" customWidth="1"/>
    <col min="2" max="2" width="106.42578125" style="204" customWidth="1"/>
    <col min="3" max="3" width="20.85546875" style="205" customWidth="1"/>
    <col min="4" max="4" width="51.7109375" style="204" customWidth="1"/>
    <col min="5" max="5" width="20.85546875" style="205" customWidth="1"/>
    <col min="6" max="6" width="51.7109375" style="204" customWidth="1"/>
    <col min="7" max="7" width="20.7109375" style="182" customWidth="1"/>
    <col min="8" max="8" width="51.7109375" style="182" customWidth="1"/>
    <col min="9" max="16384" width="11.42578125" style="182"/>
  </cols>
  <sheetData>
    <row r="1" spans="1:8" s="180" customFormat="1" ht="33" customHeight="1" x14ac:dyDescent="0.25">
      <c r="A1" s="179"/>
      <c r="B1" s="304" t="s">
        <v>270</v>
      </c>
      <c r="C1" s="304"/>
      <c r="D1" s="304"/>
      <c r="E1" s="304"/>
      <c r="F1" s="304"/>
    </row>
    <row r="2" spans="1:8" s="180" customFormat="1" ht="33" customHeight="1" x14ac:dyDescent="0.25">
      <c r="A2" s="179"/>
      <c r="B2" s="304" t="s">
        <v>271</v>
      </c>
      <c r="C2" s="304"/>
      <c r="D2" s="304"/>
      <c r="E2" s="304"/>
      <c r="F2" s="304"/>
    </row>
    <row r="3" spans="1:8" s="180" customFormat="1" ht="33" customHeight="1" x14ac:dyDescent="0.25">
      <c r="A3" s="179"/>
      <c r="B3" s="304" t="s">
        <v>272</v>
      </c>
      <c r="C3" s="304"/>
      <c r="D3" s="304"/>
      <c r="E3" s="304"/>
      <c r="F3" s="304"/>
    </row>
    <row r="4" spans="1:8" s="180" customFormat="1" ht="33" customHeight="1" x14ac:dyDescent="0.25">
      <c r="A4" s="179"/>
      <c r="B4" s="305" t="s">
        <v>273</v>
      </c>
      <c r="C4" s="305"/>
      <c r="D4" s="305"/>
      <c r="E4" s="305"/>
      <c r="F4" s="305"/>
    </row>
    <row r="5" spans="1:8" s="180" customFormat="1" ht="83.25" customHeight="1" x14ac:dyDescent="0.25">
      <c r="A5" s="181"/>
      <c r="B5" s="306" t="s">
        <v>274</v>
      </c>
      <c r="C5" s="307"/>
      <c r="D5" s="307"/>
      <c r="E5" s="307"/>
      <c r="F5" s="307"/>
    </row>
    <row r="6" spans="1:8" ht="25.5" customHeight="1" x14ac:dyDescent="0.2">
      <c r="A6" s="299" t="s">
        <v>275</v>
      </c>
      <c r="B6" s="302" t="s">
        <v>276</v>
      </c>
      <c r="C6" s="292">
        <v>1</v>
      </c>
      <c r="D6" s="292"/>
      <c r="E6" s="292">
        <v>2</v>
      </c>
      <c r="F6" s="292"/>
      <c r="G6" s="292">
        <v>3</v>
      </c>
      <c r="H6" s="292"/>
    </row>
    <row r="7" spans="1:8" ht="52.5" customHeight="1" x14ac:dyDescent="0.2">
      <c r="A7" s="300"/>
      <c r="B7" s="303"/>
      <c r="C7" s="293" t="s">
        <v>277</v>
      </c>
      <c r="D7" s="294"/>
      <c r="E7" s="293" t="s">
        <v>278</v>
      </c>
      <c r="F7" s="294"/>
      <c r="G7" s="293" t="s">
        <v>279</v>
      </c>
      <c r="H7" s="294"/>
    </row>
    <row r="8" spans="1:8" ht="64.5" customHeight="1" x14ac:dyDescent="0.2">
      <c r="A8" s="301"/>
      <c r="B8" s="183" t="s">
        <v>280</v>
      </c>
      <c r="C8" s="183" t="s">
        <v>208</v>
      </c>
      <c r="D8" s="184" t="s">
        <v>281</v>
      </c>
      <c r="E8" s="183" t="s">
        <v>208</v>
      </c>
      <c r="F8" s="184" t="s">
        <v>281</v>
      </c>
      <c r="G8" s="185" t="s">
        <v>208</v>
      </c>
      <c r="H8" s="184" t="s">
        <v>281</v>
      </c>
    </row>
    <row r="9" spans="1:8" ht="45" customHeight="1" x14ac:dyDescent="0.2">
      <c r="A9" s="186"/>
      <c r="B9" s="295" t="s">
        <v>282</v>
      </c>
      <c r="C9" s="296"/>
      <c r="D9" s="296"/>
      <c r="E9" s="296"/>
      <c r="F9" s="296"/>
      <c r="G9" s="296"/>
      <c r="H9" s="297"/>
    </row>
    <row r="10" spans="1:8" ht="63.75" customHeight="1" x14ac:dyDescent="0.2">
      <c r="A10" s="187">
        <v>1</v>
      </c>
      <c r="B10" s="188" t="s">
        <v>283</v>
      </c>
      <c r="C10" s="189" t="s">
        <v>35</v>
      </c>
      <c r="D10" s="188" t="s">
        <v>284</v>
      </c>
      <c r="E10" s="190" t="s">
        <v>35</v>
      </c>
      <c r="F10" s="188" t="s">
        <v>285</v>
      </c>
      <c r="G10" s="190" t="s">
        <v>208</v>
      </c>
      <c r="H10" s="188" t="s">
        <v>286</v>
      </c>
    </row>
    <row r="11" spans="1:8" ht="54" customHeight="1" x14ac:dyDescent="0.2">
      <c r="A11" s="191">
        <v>2</v>
      </c>
      <c r="B11" s="192" t="s">
        <v>287</v>
      </c>
      <c r="C11" s="190" t="s">
        <v>35</v>
      </c>
      <c r="D11" s="192" t="s">
        <v>288</v>
      </c>
      <c r="E11" s="189" t="s">
        <v>35</v>
      </c>
      <c r="F11" s="193" t="s">
        <v>289</v>
      </c>
      <c r="G11" s="190" t="s">
        <v>208</v>
      </c>
      <c r="H11" s="192" t="s">
        <v>290</v>
      </c>
    </row>
    <row r="12" spans="1:8" ht="45.75" customHeight="1" x14ac:dyDescent="0.2">
      <c r="A12" s="187">
        <v>3</v>
      </c>
      <c r="B12" s="194" t="s">
        <v>291</v>
      </c>
      <c r="C12" s="190" t="s">
        <v>35</v>
      </c>
      <c r="D12" s="192" t="s">
        <v>208</v>
      </c>
      <c r="E12" s="195" t="s">
        <v>35</v>
      </c>
      <c r="F12" s="193" t="s">
        <v>208</v>
      </c>
      <c r="G12" s="196" t="s">
        <v>208</v>
      </c>
      <c r="H12" s="192"/>
    </row>
    <row r="13" spans="1:8" ht="50.25" customHeight="1" x14ac:dyDescent="0.2">
      <c r="A13" s="187">
        <v>4</v>
      </c>
      <c r="B13" s="194" t="s">
        <v>292</v>
      </c>
      <c r="C13" s="196" t="s">
        <v>293</v>
      </c>
      <c r="D13" s="192" t="s">
        <v>208</v>
      </c>
      <c r="E13" s="195" t="s">
        <v>35</v>
      </c>
      <c r="F13" s="193" t="s">
        <v>208</v>
      </c>
      <c r="G13" s="196" t="s">
        <v>293</v>
      </c>
      <c r="H13" s="192"/>
    </row>
    <row r="14" spans="1:8" ht="50.25" customHeight="1" x14ac:dyDescent="0.2">
      <c r="A14" s="191">
        <v>5</v>
      </c>
      <c r="B14" s="194" t="s">
        <v>294</v>
      </c>
      <c r="C14" s="196" t="s">
        <v>293</v>
      </c>
      <c r="D14" s="192"/>
      <c r="E14" s="195" t="s">
        <v>293</v>
      </c>
      <c r="F14" s="193"/>
      <c r="G14" s="196" t="s">
        <v>293</v>
      </c>
      <c r="H14" s="192"/>
    </row>
    <row r="15" spans="1:8" ht="50.25" customHeight="1" x14ac:dyDescent="0.2">
      <c r="A15" s="187">
        <v>6</v>
      </c>
      <c r="B15" s="194" t="s">
        <v>295</v>
      </c>
      <c r="C15" s="196" t="s">
        <v>35</v>
      </c>
      <c r="D15" s="192" t="s">
        <v>296</v>
      </c>
      <c r="E15" s="195" t="s">
        <v>35</v>
      </c>
      <c r="F15" s="192" t="s">
        <v>297</v>
      </c>
      <c r="G15" s="196" t="s">
        <v>208</v>
      </c>
      <c r="H15" s="192" t="s">
        <v>298</v>
      </c>
    </row>
    <row r="16" spans="1:8" ht="50.25" customHeight="1" x14ac:dyDescent="0.2">
      <c r="A16" s="187">
        <v>7</v>
      </c>
      <c r="B16" s="194" t="s">
        <v>299</v>
      </c>
      <c r="C16" s="196" t="s">
        <v>35</v>
      </c>
      <c r="D16" s="192" t="s">
        <v>300</v>
      </c>
      <c r="E16" s="189" t="s">
        <v>35</v>
      </c>
      <c r="F16" s="192" t="s">
        <v>301</v>
      </c>
      <c r="G16" s="190" t="s">
        <v>208</v>
      </c>
      <c r="H16" s="192" t="s">
        <v>302</v>
      </c>
    </row>
    <row r="17" spans="1:8" ht="54.75" customHeight="1" x14ac:dyDescent="0.2">
      <c r="A17" s="191">
        <v>8</v>
      </c>
      <c r="B17" s="194" t="s">
        <v>303</v>
      </c>
      <c r="C17" s="196" t="s">
        <v>35</v>
      </c>
      <c r="D17" s="192" t="s">
        <v>304</v>
      </c>
      <c r="E17" s="195" t="s">
        <v>35</v>
      </c>
      <c r="F17" s="192" t="s">
        <v>305</v>
      </c>
      <c r="G17" s="196" t="s">
        <v>208</v>
      </c>
      <c r="H17" s="192" t="s">
        <v>306</v>
      </c>
    </row>
    <row r="18" spans="1:8" ht="42" customHeight="1" x14ac:dyDescent="0.2">
      <c r="A18" s="187">
        <v>9</v>
      </c>
      <c r="B18" s="194" t="s">
        <v>307</v>
      </c>
      <c r="C18" s="197" t="s">
        <v>35</v>
      </c>
      <c r="D18" s="198" t="s">
        <v>308</v>
      </c>
      <c r="E18" s="199" t="s">
        <v>35</v>
      </c>
      <c r="F18" s="200" t="s">
        <v>208</v>
      </c>
      <c r="G18" s="197" t="s">
        <v>208</v>
      </c>
      <c r="H18" s="198"/>
    </row>
    <row r="19" spans="1:8" ht="61.5" customHeight="1" x14ac:dyDescent="0.2">
      <c r="A19" s="187">
        <v>10</v>
      </c>
      <c r="B19" s="194" t="s">
        <v>309</v>
      </c>
      <c r="C19" s="201" t="s">
        <v>36</v>
      </c>
      <c r="D19" s="192" t="s">
        <v>310</v>
      </c>
      <c r="E19" s="195" t="s">
        <v>35</v>
      </c>
      <c r="F19" s="193" t="s">
        <v>311</v>
      </c>
      <c r="G19" s="196" t="s">
        <v>35</v>
      </c>
      <c r="H19" s="192" t="s">
        <v>312</v>
      </c>
    </row>
    <row r="20" spans="1:8" ht="45" customHeight="1" x14ac:dyDescent="0.2">
      <c r="A20" s="191">
        <v>11</v>
      </c>
      <c r="B20" s="194" t="s">
        <v>313</v>
      </c>
      <c r="C20" s="196" t="s">
        <v>35</v>
      </c>
      <c r="D20" s="192" t="s">
        <v>208</v>
      </c>
      <c r="E20" s="196" t="s">
        <v>35</v>
      </c>
      <c r="F20" s="192" t="s">
        <v>208</v>
      </c>
      <c r="G20" s="196" t="s">
        <v>208</v>
      </c>
      <c r="H20" s="192"/>
    </row>
    <row r="21" spans="1:8" ht="45" customHeight="1" x14ac:dyDescent="0.2">
      <c r="A21" s="187">
        <v>12</v>
      </c>
      <c r="B21" s="194" t="s">
        <v>314</v>
      </c>
      <c r="C21" s="196" t="s">
        <v>35</v>
      </c>
      <c r="D21" s="192" t="s">
        <v>208</v>
      </c>
      <c r="E21" s="196" t="s">
        <v>35</v>
      </c>
      <c r="F21" s="192" t="s">
        <v>208</v>
      </c>
      <c r="G21" s="196" t="s">
        <v>208</v>
      </c>
      <c r="H21" s="192"/>
    </row>
    <row r="22" spans="1:8" ht="50.25" customHeight="1" x14ac:dyDescent="0.2">
      <c r="A22" s="187">
        <v>13</v>
      </c>
      <c r="B22" s="194" t="s">
        <v>315</v>
      </c>
      <c r="C22" s="196" t="s">
        <v>35</v>
      </c>
      <c r="D22" s="192" t="s">
        <v>208</v>
      </c>
      <c r="E22" s="196" t="s">
        <v>35</v>
      </c>
      <c r="F22" s="192" t="s">
        <v>208</v>
      </c>
      <c r="G22" s="196" t="s">
        <v>208</v>
      </c>
      <c r="H22" s="192"/>
    </row>
    <row r="23" spans="1:8" ht="50.25" customHeight="1" x14ac:dyDescent="0.2">
      <c r="A23" s="191">
        <v>14</v>
      </c>
      <c r="B23" s="194" t="s">
        <v>316</v>
      </c>
      <c r="C23" s="196" t="s">
        <v>35</v>
      </c>
      <c r="D23" s="192" t="s">
        <v>208</v>
      </c>
      <c r="E23" s="196" t="s">
        <v>35</v>
      </c>
      <c r="F23" s="192" t="s">
        <v>208</v>
      </c>
      <c r="G23" s="196" t="s">
        <v>208</v>
      </c>
      <c r="H23" s="192"/>
    </row>
    <row r="24" spans="1:8" ht="50.25" customHeight="1" x14ac:dyDescent="0.2">
      <c r="A24" s="187">
        <v>15</v>
      </c>
      <c r="B24" s="194" t="s">
        <v>317</v>
      </c>
      <c r="C24" s="196" t="s">
        <v>35</v>
      </c>
      <c r="D24" s="192" t="s">
        <v>208</v>
      </c>
      <c r="E24" s="196" t="s">
        <v>35</v>
      </c>
      <c r="F24" s="192" t="s">
        <v>208</v>
      </c>
      <c r="G24" s="196" t="s">
        <v>208</v>
      </c>
      <c r="H24" s="192"/>
    </row>
    <row r="25" spans="1:8" s="202" customFormat="1" ht="35.25" customHeight="1" x14ac:dyDescent="0.25">
      <c r="A25" s="298" t="s">
        <v>318</v>
      </c>
      <c r="B25" s="298"/>
      <c r="C25" s="298"/>
      <c r="D25" s="298"/>
      <c r="E25" s="298"/>
      <c r="F25" s="298"/>
      <c r="G25" s="298"/>
      <c r="H25" s="298"/>
    </row>
    <row r="30" spans="1:8" ht="16.5" x14ac:dyDescent="0.3">
      <c r="B30" s="206" t="s">
        <v>319</v>
      </c>
      <c r="C30" s="290" t="s">
        <v>320</v>
      </c>
      <c r="D30" s="290"/>
      <c r="E30" s="207"/>
      <c r="G30" s="208"/>
      <c r="H30" s="208"/>
    </row>
    <row r="31" spans="1:8" ht="15.75" x14ac:dyDescent="0.25">
      <c r="B31" s="206" t="s">
        <v>321</v>
      </c>
      <c r="C31" s="290" t="s">
        <v>322</v>
      </c>
      <c r="D31" s="290"/>
      <c r="E31" s="570" t="s">
        <v>383</v>
      </c>
      <c r="F31" s="570"/>
      <c r="G31" s="208"/>
      <c r="H31" s="208"/>
    </row>
    <row r="32" spans="1:8" ht="16.5" x14ac:dyDescent="0.3">
      <c r="B32" s="206" t="s">
        <v>323</v>
      </c>
      <c r="C32" s="290" t="s">
        <v>324</v>
      </c>
      <c r="D32" s="290"/>
      <c r="E32" s="569" t="s">
        <v>384</v>
      </c>
      <c r="F32" s="569"/>
      <c r="G32" s="291"/>
      <c r="H32" s="291"/>
    </row>
    <row r="35" spans="2:6" ht="18.75" customHeight="1" x14ac:dyDescent="0.2">
      <c r="B35" s="209"/>
      <c r="C35" s="210"/>
      <c r="D35" s="209"/>
      <c r="E35" s="210"/>
      <c r="F35" s="209"/>
    </row>
    <row r="36" spans="2:6" ht="12.75" customHeight="1" x14ac:dyDescent="0.2"/>
    <row r="37" spans="2:6" ht="17.25" customHeight="1" x14ac:dyDescent="0.2">
      <c r="B37" s="211"/>
      <c r="C37" s="212"/>
      <c r="D37" s="211"/>
      <c r="E37" s="212"/>
      <c r="F37" s="211"/>
    </row>
    <row r="38" spans="2:6" ht="15" customHeight="1" x14ac:dyDescent="0.25">
      <c r="C38" s="182"/>
      <c r="D38" s="182"/>
      <c r="E38" s="182"/>
      <c r="F38" s="206"/>
    </row>
    <row r="39" spans="2:6" ht="14.25" customHeight="1" x14ac:dyDescent="0.25">
      <c r="C39" s="182"/>
      <c r="D39" s="182"/>
      <c r="E39" s="182"/>
      <c r="F39" s="206"/>
    </row>
    <row r="40" spans="2:6" ht="14.25" customHeight="1" x14ac:dyDescent="0.2">
      <c r="B40" s="208"/>
      <c r="C40" s="182"/>
      <c r="D40" s="182"/>
      <c r="E40" s="182"/>
    </row>
    <row r="41" spans="2:6" ht="14.25" customHeight="1" x14ac:dyDescent="0.25">
      <c r="B41" s="213"/>
      <c r="C41" s="214"/>
      <c r="D41" s="213"/>
      <c r="E41" s="214"/>
      <c r="F41" s="213"/>
    </row>
    <row r="42" spans="2:6" ht="14.25" customHeight="1" x14ac:dyDescent="0.25">
      <c r="B42" s="213"/>
      <c r="C42" s="214"/>
      <c r="D42" s="213"/>
      <c r="E42" s="214"/>
      <c r="F42" s="213"/>
    </row>
    <row r="43" spans="2:6" ht="14.25" customHeight="1" x14ac:dyDescent="0.2">
      <c r="B43" s="211"/>
      <c r="C43" s="212"/>
      <c r="D43" s="211"/>
      <c r="E43" s="212"/>
      <c r="F43" s="211"/>
    </row>
    <row r="44" spans="2:6" ht="14.25" customHeight="1" x14ac:dyDescent="0.25">
      <c r="B44" s="213"/>
      <c r="C44" s="214"/>
      <c r="D44" s="213"/>
      <c r="E44" s="214"/>
      <c r="F44" s="213"/>
    </row>
    <row r="45" spans="2:6" ht="14.25" customHeight="1" x14ac:dyDescent="0.25">
      <c r="B45" s="213"/>
      <c r="C45" s="214"/>
      <c r="D45" s="213"/>
      <c r="E45" s="214"/>
      <c r="F45" s="213"/>
    </row>
    <row r="46" spans="2:6" ht="14.25" customHeight="1" x14ac:dyDescent="0.25">
      <c r="B46" s="213"/>
      <c r="C46" s="214"/>
      <c r="D46" s="213"/>
      <c r="E46" s="214"/>
      <c r="F46" s="213"/>
    </row>
    <row r="52" spans="1:5" s="204" customFormat="1" x14ac:dyDescent="0.25">
      <c r="A52" s="203"/>
      <c r="C52" s="205"/>
      <c r="E52" s="205"/>
    </row>
    <row r="53" spans="1:5" s="204" customFormat="1" x14ac:dyDescent="0.25">
      <c r="A53" s="203"/>
      <c r="C53" s="205"/>
      <c r="E53" s="205"/>
    </row>
    <row r="54" spans="1:5" s="204" customFormat="1" x14ac:dyDescent="0.25">
      <c r="A54" s="203"/>
      <c r="C54" s="205"/>
      <c r="E54" s="205"/>
    </row>
    <row r="55" spans="1:5" s="204" customFormat="1" x14ac:dyDescent="0.25">
      <c r="A55" s="203"/>
      <c r="C55" s="205"/>
      <c r="E55" s="205"/>
    </row>
    <row r="56" spans="1:5" s="204" customFormat="1" x14ac:dyDescent="0.25">
      <c r="A56" s="203"/>
      <c r="C56" s="205"/>
      <c r="E56" s="205"/>
    </row>
  </sheetData>
  <mergeCells count="24">
    <mergeCell ref="C30:D30"/>
    <mergeCell ref="C31:D31"/>
    <mergeCell ref="B1:F1"/>
    <mergeCell ref="B2:F2"/>
    <mergeCell ref="B3:F3"/>
    <mergeCell ref="B4:F4"/>
    <mergeCell ref="B5:F5"/>
    <mergeCell ref="E31:F31"/>
    <mergeCell ref="C32:D32"/>
    <mergeCell ref="E32:F32"/>
    <mergeCell ref="G32:H32"/>
    <mergeCell ref="G6:H6"/>
    <mergeCell ref="C7:D7"/>
    <mergeCell ref="E7:F7"/>
    <mergeCell ref="G7:H7"/>
    <mergeCell ref="B9:H9"/>
    <mergeCell ref="A25:B25"/>
    <mergeCell ref="C25:D25"/>
    <mergeCell ref="E25:F25"/>
    <mergeCell ref="G25:H25"/>
    <mergeCell ref="A6:A8"/>
    <mergeCell ref="B6:B7"/>
    <mergeCell ref="C6:D6"/>
    <mergeCell ref="E6:F6"/>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451" t="s">
        <v>130</v>
      </c>
      <c r="C1" s="451"/>
      <c r="D1" s="451"/>
      <c r="E1" s="451"/>
      <c r="F1" s="451"/>
    </row>
    <row r="2" spans="1:9" ht="19.5" customHeight="1" x14ac:dyDescent="0.25">
      <c r="B2" s="451" t="s">
        <v>152</v>
      </c>
      <c r="C2" s="451"/>
      <c r="D2" s="451"/>
      <c r="E2" s="451"/>
      <c r="F2" s="451"/>
    </row>
    <row r="3" spans="1:9" s="11" customFormat="1" ht="18.75" customHeight="1" x14ac:dyDescent="0.25">
      <c r="A3"/>
      <c r="B3" s="451" t="s">
        <v>9</v>
      </c>
      <c r="C3" s="451"/>
      <c r="D3" s="451"/>
      <c r="E3" s="451"/>
      <c r="F3" s="451"/>
      <c r="G3"/>
      <c r="H3"/>
    </row>
    <row r="4" spans="1:9" ht="15.75" customHeight="1" x14ac:dyDescent="0.25">
      <c r="B4" s="451" t="s">
        <v>37</v>
      </c>
      <c r="C4" s="451"/>
      <c r="D4" s="451"/>
      <c r="E4" s="451"/>
      <c r="F4" s="451"/>
    </row>
    <row r="5" spans="1:9" ht="16.5" x14ac:dyDescent="0.25">
      <c r="B5" s="432"/>
      <c r="C5" s="432"/>
      <c r="D5" s="432"/>
      <c r="E5" s="432"/>
      <c r="F5" s="432"/>
      <c r="G5" s="422" t="s">
        <v>190</v>
      </c>
      <c r="H5" s="423"/>
      <c r="I5" s="423"/>
    </row>
    <row r="6" spans="1:9" x14ac:dyDescent="0.25">
      <c r="B6" s="458" t="s">
        <v>10</v>
      </c>
      <c r="C6" s="459"/>
      <c r="D6" s="462">
        <v>400</v>
      </c>
      <c r="E6" s="390" t="s">
        <v>34</v>
      </c>
      <c r="F6" s="390"/>
      <c r="G6" s="424" t="s">
        <v>187</v>
      </c>
      <c r="H6" s="424" t="s">
        <v>188</v>
      </c>
      <c r="I6" s="424" t="s">
        <v>189</v>
      </c>
    </row>
    <row r="7" spans="1:9" ht="32.25" customHeight="1" x14ac:dyDescent="0.25">
      <c r="B7" s="460"/>
      <c r="C7" s="461"/>
      <c r="D7" s="463"/>
      <c r="E7" s="41" t="s">
        <v>35</v>
      </c>
      <c r="F7" s="41" t="s">
        <v>36</v>
      </c>
      <c r="G7" s="424"/>
      <c r="H7" s="424"/>
      <c r="I7" s="424"/>
    </row>
    <row r="8" spans="1:9" ht="37.5" customHeight="1" x14ac:dyDescent="0.25">
      <c r="B8" s="426" t="s">
        <v>39</v>
      </c>
      <c r="C8" s="426"/>
      <c r="D8" s="36"/>
      <c r="E8" s="21"/>
      <c r="F8" s="21"/>
    </row>
    <row r="9" spans="1:9" ht="20.25" customHeight="1" x14ac:dyDescent="0.25">
      <c r="B9" s="427" t="s">
        <v>62</v>
      </c>
      <c r="C9" s="428"/>
      <c r="D9" s="36"/>
      <c r="E9" s="26"/>
      <c r="F9" s="26"/>
      <c r="G9" s="26"/>
      <c r="H9" s="26"/>
      <c r="I9" s="26"/>
    </row>
    <row r="10" spans="1:9" ht="20.25" customHeight="1" x14ac:dyDescent="0.25">
      <c r="B10" s="8" t="s">
        <v>7</v>
      </c>
      <c r="C10" s="1">
        <v>0</v>
      </c>
      <c r="D10" s="472">
        <v>100</v>
      </c>
      <c r="E10" s="464"/>
      <c r="F10" s="475" t="s">
        <v>235</v>
      </c>
      <c r="G10" s="150">
        <v>614</v>
      </c>
      <c r="H10" s="26"/>
      <c r="I10" s="151">
        <v>0</v>
      </c>
    </row>
    <row r="11" spans="1:9" ht="20.25" customHeight="1" x14ac:dyDescent="0.25">
      <c r="B11" s="17">
        <v>10000000</v>
      </c>
      <c r="C11" s="2">
        <v>20</v>
      </c>
      <c r="D11" s="472"/>
      <c r="E11" s="465"/>
      <c r="F11" s="476"/>
      <c r="G11" s="26"/>
      <c r="H11" s="26"/>
      <c r="I11" s="78"/>
    </row>
    <row r="12" spans="1:9" ht="20.25" customHeight="1" x14ac:dyDescent="0.25">
      <c r="B12" s="17">
        <v>20000000</v>
      </c>
      <c r="C12" s="2">
        <v>40</v>
      </c>
      <c r="D12" s="472"/>
      <c r="E12" s="465"/>
      <c r="F12" s="476"/>
      <c r="G12" s="26"/>
      <c r="H12" s="26"/>
      <c r="I12" s="78"/>
    </row>
    <row r="13" spans="1:9" ht="20.25" customHeight="1" x14ac:dyDescent="0.25">
      <c r="B13" s="17">
        <v>30000000</v>
      </c>
      <c r="C13" s="2">
        <v>80</v>
      </c>
      <c r="D13" s="472"/>
      <c r="E13" s="465"/>
      <c r="F13" s="476"/>
      <c r="G13" s="26"/>
      <c r="H13" s="26"/>
      <c r="I13" s="78"/>
    </row>
    <row r="14" spans="1:9" ht="20.25" customHeight="1" x14ac:dyDescent="0.25">
      <c r="B14" s="17">
        <v>50000000</v>
      </c>
      <c r="C14" s="2">
        <v>100</v>
      </c>
      <c r="D14" s="473"/>
      <c r="E14" s="466"/>
      <c r="F14" s="477"/>
      <c r="G14" s="26"/>
      <c r="H14" s="26"/>
      <c r="I14" s="78"/>
    </row>
    <row r="15" spans="1:9" ht="20.25" customHeight="1" x14ac:dyDescent="0.25">
      <c r="B15" s="427" t="s">
        <v>63</v>
      </c>
      <c r="C15" s="428"/>
      <c r="D15" s="37"/>
      <c r="E15" s="26"/>
      <c r="F15" s="150"/>
      <c r="G15" s="26"/>
      <c r="H15" s="26"/>
      <c r="I15" s="78"/>
    </row>
    <row r="16" spans="1:9" ht="20.25" customHeight="1" x14ac:dyDescent="0.25">
      <c r="B16" s="8" t="s">
        <v>7</v>
      </c>
      <c r="C16" s="1">
        <v>0</v>
      </c>
      <c r="D16" s="474">
        <v>100</v>
      </c>
      <c r="E16" s="464"/>
      <c r="F16" s="475" t="s">
        <v>235</v>
      </c>
      <c r="G16" s="150">
        <v>614</v>
      </c>
      <c r="H16" s="26"/>
      <c r="I16" s="151">
        <v>0</v>
      </c>
    </row>
    <row r="17" spans="2:9" ht="20.25" customHeight="1" x14ac:dyDescent="0.25">
      <c r="B17" s="17">
        <v>10000000</v>
      </c>
      <c r="C17" s="2">
        <v>20</v>
      </c>
      <c r="D17" s="472"/>
      <c r="E17" s="465"/>
      <c r="F17" s="476"/>
      <c r="G17" s="26"/>
      <c r="H17" s="26"/>
      <c r="I17" s="78"/>
    </row>
    <row r="18" spans="2:9" ht="20.25" customHeight="1" x14ac:dyDescent="0.25">
      <c r="B18" s="17">
        <v>20000000</v>
      </c>
      <c r="C18" s="2">
        <v>40</v>
      </c>
      <c r="D18" s="472"/>
      <c r="E18" s="465"/>
      <c r="F18" s="476"/>
      <c r="G18" s="26"/>
      <c r="H18" s="26"/>
      <c r="I18" s="78"/>
    </row>
    <row r="19" spans="2:9" ht="20.25" customHeight="1" x14ac:dyDescent="0.25">
      <c r="B19" s="17">
        <v>30000000</v>
      </c>
      <c r="C19" s="2">
        <v>80</v>
      </c>
      <c r="D19" s="472"/>
      <c r="E19" s="465"/>
      <c r="F19" s="476"/>
      <c r="G19" s="26"/>
      <c r="H19" s="26"/>
      <c r="I19" s="78"/>
    </row>
    <row r="20" spans="2:9" ht="20.25" customHeight="1" x14ac:dyDescent="0.25">
      <c r="B20" s="17">
        <v>50000000</v>
      </c>
      <c r="C20" s="2">
        <v>100</v>
      </c>
      <c r="D20" s="473"/>
      <c r="E20" s="466"/>
      <c r="F20" s="477"/>
      <c r="G20" s="26"/>
      <c r="H20" s="26"/>
      <c r="I20" s="78"/>
    </row>
    <row r="21" spans="2:9" ht="20.25" customHeight="1" x14ac:dyDescent="0.25">
      <c r="B21" s="427" t="s">
        <v>64</v>
      </c>
      <c r="C21" s="428"/>
      <c r="D21" s="37"/>
      <c r="E21" s="26"/>
      <c r="F21" s="150"/>
      <c r="G21" s="26"/>
      <c r="H21" s="26"/>
      <c r="I21" s="78"/>
    </row>
    <row r="22" spans="2:9" ht="20.25" customHeight="1" x14ac:dyDescent="0.25">
      <c r="B22" s="8" t="s">
        <v>7</v>
      </c>
      <c r="C22" s="1">
        <v>0</v>
      </c>
      <c r="D22" s="474">
        <v>120</v>
      </c>
      <c r="E22" s="464"/>
      <c r="F22" s="475" t="s">
        <v>235</v>
      </c>
      <c r="G22" s="150">
        <v>614</v>
      </c>
      <c r="H22" s="26"/>
      <c r="I22" s="151">
        <v>0</v>
      </c>
    </row>
    <row r="23" spans="2:9" ht="20.25" customHeight="1" x14ac:dyDescent="0.25">
      <c r="B23" s="17">
        <v>15000000</v>
      </c>
      <c r="C23" s="2">
        <v>20</v>
      </c>
      <c r="D23" s="472"/>
      <c r="E23" s="465"/>
      <c r="F23" s="476"/>
      <c r="G23" s="26"/>
      <c r="H23" s="26"/>
      <c r="I23" s="78"/>
    </row>
    <row r="24" spans="2:9" ht="20.25" customHeight="1" x14ac:dyDescent="0.25">
      <c r="B24" s="17">
        <v>30000000</v>
      </c>
      <c r="C24" s="2">
        <v>40</v>
      </c>
      <c r="D24" s="472"/>
      <c r="E24" s="465"/>
      <c r="F24" s="476"/>
      <c r="G24" s="26"/>
      <c r="H24" s="26"/>
      <c r="I24" s="78"/>
    </row>
    <row r="25" spans="2:9" ht="20.25" customHeight="1" x14ac:dyDescent="0.25">
      <c r="B25" s="17">
        <v>45000000</v>
      </c>
      <c r="C25" s="2">
        <v>80</v>
      </c>
      <c r="D25" s="472"/>
      <c r="E25" s="465"/>
      <c r="F25" s="476"/>
      <c r="G25" s="26"/>
      <c r="H25" s="26"/>
      <c r="I25" s="78"/>
    </row>
    <row r="26" spans="2:9" ht="62.25" customHeight="1" x14ac:dyDescent="0.25">
      <c r="B26" s="17">
        <v>70000000</v>
      </c>
      <c r="C26" s="2">
        <v>120</v>
      </c>
      <c r="D26" s="473"/>
      <c r="E26" s="466"/>
      <c r="F26" s="477"/>
      <c r="G26" s="26"/>
      <c r="H26" s="26"/>
      <c r="I26" s="78"/>
    </row>
    <row r="27" spans="2:9" ht="62.25" customHeight="1" x14ac:dyDescent="0.25">
      <c r="B27" s="430" t="s">
        <v>156</v>
      </c>
      <c r="C27" s="430"/>
      <c r="D27" s="38">
        <v>40</v>
      </c>
      <c r="E27" s="26"/>
      <c r="F27" s="150" t="s">
        <v>235</v>
      </c>
      <c r="G27" s="150">
        <v>614</v>
      </c>
      <c r="H27" s="26"/>
      <c r="I27" s="151">
        <v>0</v>
      </c>
    </row>
    <row r="28" spans="2:9" ht="53.25" customHeight="1" x14ac:dyDescent="0.25">
      <c r="B28" s="430" t="s">
        <v>87</v>
      </c>
      <c r="C28" s="430"/>
      <c r="D28" s="38">
        <v>20</v>
      </c>
      <c r="E28" s="26"/>
      <c r="F28" s="150" t="s">
        <v>235</v>
      </c>
      <c r="G28" s="150">
        <v>614</v>
      </c>
      <c r="H28" s="26"/>
      <c r="I28" s="151">
        <v>0</v>
      </c>
    </row>
    <row r="29" spans="2:9" ht="59.25" customHeight="1" x14ac:dyDescent="0.25">
      <c r="B29" s="430" t="s">
        <v>86</v>
      </c>
      <c r="C29" s="430"/>
      <c r="D29" s="38">
        <v>20</v>
      </c>
      <c r="E29" s="26"/>
      <c r="F29" s="150" t="s">
        <v>235</v>
      </c>
      <c r="G29" s="150">
        <v>614</v>
      </c>
      <c r="H29" s="26"/>
      <c r="I29" s="151">
        <v>0</v>
      </c>
    </row>
    <row r="30" spans="2:9" s="13" customFormat="1" ht="52.5" customHeight="1" x14ac:dyDescent="0.2">
      <c r="B30" s="453" t="s">
        <v>11</v>
      </c>
      <c r="C30" s="454"/>
      <c r="D30" s="48">
        <f>SUM(D8:D29)</f>
        <v>400</v>
      </c>
      <c r="H30" s="124" t="s">
        <v>191</v>
      </c>
      <c r="I30" s="125">
        <f>SUM(I11:I29)</f>
        <v>0</v>
      </c>
    </row>
    <row r="31" spans="2:9" s="11" customFormat="1" ht="18.75" customHeight="1" x14ac:dyDescent="0.25">
      <c r="B31" s="15"/>
      <c r="C31" s="15"/>
      <c r="D31" s="15"/>
      <c r="E31" s="14"/>
      <c r="H31" s="13" t="s">
        <v>211</v>
      </c>
      <c r="I31" s="11">
        <f>+I30*5%</f>
        <v>0</v>
      </c>
    </row>
    <row r="32" spans="2:9" ht="23.25" customHeight="1" x14ac:dyDescent="0.25">
      <c r="B32" s="455" t="s">
        <v>155</v>
      </c>
      <c r="C32" s="455"/>
      <c r="D32" s="455"/>
      <c r="F32" s="11"/>
      <c r="H32" s="11"/>
    </row>
    <row r="33" spans="2:9" ht="32.25" customHeight="1" x14ac:dyDescent="0.25">
      <c r="B33" s="384" t="s">
        <v>157</v>
      </c>
      <c r="C33" s="384"/>
      <c r="D33" s="384"/>
    </row>
    <row r="34" spans="2:9" ht="53.25" customHeight="1" x14ac:dyDescent="0.25">
      <c r="B34" s="452" t="s">
        <v>148</v>
      </c>
      <c r="C34" s="452"/>
      <c r="D34" s="452"/>
    </row>
    <row r="35" spans="2:9" ht="19.5" customHeight="1" x14ac:dyDescent="0.25">
      <c r="B35" s="452" t="s">
        <v>149</v>
      </c>
      <c r="C35" s="452"/>
      <c r="D35" s="452"/>
    </row>
    <row r="36" spans="2:9" ht="19.5" customHeight="1" x14ac:dyDescent="0.25">
      <c r="B36" s="425" t="s">
        <v>17</v>
      </c>
      <c r="C36" s="425"/>
      <c r="D36" s="65" t="s">
        <v>25</v>
      </c>
      <c r="E36" s="11"/>
      <c r="F36" s="11"/>
    </row>
    <row r="37" spans="2:9" ht="21.75" customHeight="1" x14ac:dyDescent="0.25">
      <c r="B37" s="433" t="s">
        <v>28</v>
      </c>
      <c r="C37" s="433"/>
      <c r="D37" s="433"/>
      <c r="E37" s="11"/>
      <c r="F37" s="11"/>
    </row>
    <row r="38" spans="2:9" ht="34.5" customHeight="1" x14ac:dyDescent="0.25">
      <c r="B38" s="429" t="s">
        <v>3</v>
      </c>
      <c r="C38" s="429"/>
      <c r="D38" s="429"/>
      <c r="E38" s="11"/>
      <c r="F38" s="11"/>
    </row>
    <row r="39" spans="2:9" s="11" customFormat="1" ht="30" customHeight="1" x14ac:dyDescent="0.25">
      <c r="B39" s="384" t="s">
        <v>151</v>
      </c>
      <c r="C39" s="384"/>
      <c r="D39" s="384"/>
      <c r="H39"/>
    </row>
    <row r="40" spans="2:9" s="4" customFormat="1" ht="24.75" customHeight="1" x14ac:dyDescent="0.25">
      <c r="B40" s="384" t="s">
        <v>8</v>
      </c>
      <c r="C40" s="384"/>
      <c r="D40" s="384"/>
      <c r="E40" s="11"/>
      <c r="F40" s="11"/>
      <c r="H40" s="11"/>
    </row>
    <row r="41" spans="2:9" s="4" customFormat="1" ht="16.5" customHeight="1" x14ac:dyDescent="0.25">
      <c r="B41" s="434" t="s">
        <v>143</v>
      </c>
      <c r="C41" s="435"/>
      <c r="D41" s="436"/>
      <c r="E41" s="11"/>
      <c r="F41" s="11"/>
    </row>
    <row r="42" spans="2:9" s="11" customFormat="1" ht="16.5" x14ac:dyDescent="0.25">
      <c r="B42" s="49"/>
      <c r="C42" s="50"/>
      <c r="D42" s="50"/>
      <c r="H42" s="4"/>
    </row>
    <row r="43" spans="2:9" s="11" customFormat="1" ht="19.5" customHeight="1" x14ac:dyDescent="0.25">
      <c r="B43" s="433" t="s">
        <v>27</v>
      </c>
      <c r="C43" s="433"/>
      <c r="D43" s="433"/>
      <c r="E43" s="433"/>
      <c r="F43" s="433"/>
    </row>
    <row r="44" spans="2:9" s="11" customFormat="1" ht="42" customHeight="1" x14ac:dyDescent="0.25">
      <c r="B44" s="385" t="s">
        <v>144</v>
      </c>
      <c r="C44" s="385"/>
      <c r="D44" s="385"/>
      <c r="E44" s="67"/>
      <c r="F44" s="67"/>
    </row>
    <row r="45" spans="2:9" s="11" customFormat="1" ht="19.5" customHeight="1" x14ac:dyDescent="0.25">
      <c r="B45" s="385" t="s">
        <v>43</v>
      </c>
      <c r="C45" s="385"/>
      <c r="D45" s="385"/>
      <c r="E45" s="390" t="s">
        <v>34</v>
      </c>
      <c r="F45" s="390"/>
      <c r="G45" s="424" t="s">
        <v>187</v>
      </c>
      <c r="H45" s="424" t="s">
        <v>188</v>
      </c>
      <c r="I45" s="424" t="s">
        <v>189</v>
      </c>
    </row>
    <row r="46" spans="2:9" s="11" customFormat="1" ht="16.5" x14ac:dyDescent="0.25">
      <c r="B46" s="66" t="s">
        <v>12</v>
      </c>
      <c r="C46" s="450" t="s">
        <v>13</v>
      </c>
      <c r="D46" s="450"/>
      <c r="E46" s="41" t="s">
        <v>35</v>
      </c>
      <c r="F46" s="41" t="s">
        <v>36</v>
      </c>
      <c r="G46" s="424"/>
      <c r="H46" s="424"/>
      <c r="I46" s="424"/>
    </row>
    <row r="47" spans="2:9" s="11" customFormat="1" ht="19.5" customHeight="1" x14ac:dyDescent="0.25">
      <c r="B47" s="62" t="s">
        <v>5</v>
      </c>
      <c r="C47" s="376" t="s">
        <v>29</v>
      </c>
      <c r="D47" s="376"/>
      <c r="E47" s="21"/>
      <c r="F47" s="21"/>
      <c r="G47" s="21"/>
      <c r="H47" s="21"/>
      <c r="I47" s="21"/>
    </row>
    <row r="48" spans="2:9" s="11" customFormat="1" ht="16.5" x14ac:dyDescent="0.25">
      <c r="B48" s="64" t="s">
        <v>40</v>
      </c>
      <c r="C48" s="376" t="s">
        <v>45</v>
      </c>
      <c r="D48" s="376"/>
      <c r="E48" s="21"/>
      <c r="F48" s="21"/>
      <c r="G48" s="21"/>
      <c r="H48" s="21"/>
      <c r="I48" s="21"/>
    </row>
    <row r="49" spans="2:9" s="11" customFormat="1" ht="19.5" customHeight="1" x14ac:dyDescent="0.25">
      <c r="B49" s="64" t="s">
        <v>41</v>
      </c>
      <c r="C49" s="376" t="s">
        <v>46</v>
      </c>
      <c r="D49" s="376"/>
      <c r="E49" s="21"/>
      <c r="F49" s="21"/>
      <c r="G49" s="21"/>
      <c r="H49" s="21"/>
      <c r="I49" s="21"/>
    </row>
    <row r="50" spans="2:9" s="12" customFormat="1" ht="19.5" customHeight="1" x14ac:dyDescent="0.25">
      <c r="B50" s="64" t="s">
        <v>145</v>
      </c>
      <c r="C50" s="376" t="s">
        <v>47</v>
      </c>
      <c r="D50" s="376"/>
      <c r="E50" s="21"/>
      <c r="F50" s="21"/>
      <c r="G50" s="21"/>
      <c r="H50" s="21"/>
      <c r="I50" s="21"/>
    </row>
    <row r="51" spans="2:9" s="11" customFormat="1" ht="27" customHeight="1" x14ac:dyDescent="0.25">
      <c r="B51" s="64" t="s">
        <v>146</v>
      </c>
      <c r="C51" s="376" t="s">
        <v>24</v>
      </c>
      <c r="D51" s="376"/>
      <c r="E51" s="22"/>
      <c r="F51" s="141" t="s">
        <v>235</v>
      </c>
      <c r="G51" s="142">
        <v>615</v>
      </c>
      <c r="H51" s="142"/>
      <c r="I51" s="142">
        <v>0</v>
      </c>
    </row>
    <row r="52" spans="2:9" s="11" customFormat="1" ht="27.75" customHeight="1" x14ac:dyDescent="0.25">
      <c r="B52" s="9"/>
      <c r="C52" s="9"/>
      <c r="D52" s="10"/>
      <c r="E52" s="12"/>
      <c r="F52" s="12"/>
      <c r="H52" s="83"/>
      <c r="I52" s="84"/>
    </row>
    <row r="53" spans="2:9" s="11" customFormat="1" ht="19.5" customHeight="1" x14ac:dyDescent="0.25">
      <c r="B53" s="385" t="s">
        <v>42</v>
      </c>
      <c r="C53" s="385"/>
      <c r="D53" s="385"/>
      <c r="E53" s="377" t="s">
        <v>34</v>
      </c>
      <c r="F53" s="378"/>
      <c r="G53" s="424" t="s">
        <v>187</v>
      </c>
      <c r="H53" s="424" t="s">
        <v>188</v>
      </c>
      <c r="I53" s="424" t="s">
        <v>189</v>
      </c>
    </row>
    <row r="54" spans="2:9" s="11" customFormat="1" ht="19.5" customHeight="1" x14ac:dyDescent="0.25">
      <c r="B54" s="63" t="s">
        <v>12</v>
      </c>
      <c r="C54" s="437" t="s">
        <v>14</v>
      </c>
      <c r="D54" s="437"/>
      <c r="E54" s="41" t="s">
        <v>35</v>
      </c>
      <c r="F54" s="41" t="s">
        <v>36</v>
      </c>
      <c r="G54" s="424"/>
      <c r="H54" s="424"/>
      <c r="I54" s="424"/>
    </row>
    <row r="55" spans="2:9" s="11" customFormat="1" ht="19.5" customHeight="1" x14ac:dyDescent="0.25">
      <c r="B55" s="64" t="s">
        <v>5</v>
      </c>
      <c r="C55" s="376" t="s">
        <v>29</v>
      </c>
      <c r="D55" s="376"/>
      <c r="E55" s="21"/>
      <c r="F55" s="21"/>
      <c r="G55" s="21"/>
      <c r="H55" s="21"/>
      <c r="I55" s="21"/>
    </row>
    <row r="56" spans="2:9" s="11" customFormat="1" ht="19.5" customHeight="1" x14ac:dyDescent="0.25">
      <c r="B56" s="64" t="s">
        <v>19</v>
      </c>
      <c r="C56" s="376" t="s">
        <v>45</v>
      </c>
      <c r="D56" s="376"/>
      <c r="E56" s="21"/>
      <c r="F56" s="21"/>
      <c r="G56" s="21"/>
      <c r="H56" s="21"/>
      <c r="I56" s="21"/>
    </row>
    <row r="57" spans="2:9" s="11" customFormat="1" ht="19.5" customHeight="1" x14ac:dyDescent="0.25">
      <c r="B57" s="64" t="s">
        <v>150</v>
      </c>
      <c r="C57" s="376" t="s">
        <v>46</v>
      </c>
      <c r="D57" s="376"/>
      <c r="E57" s="21"/>
      <c r="F57" s="141" t="s">
        <v>235</v>
      </c>
      <c r="G57" s="142">
        <v>615</v>
      </c>
      <c r="H57" s="142"/>
      <c r="I57" s="142">
        <v>0</v>
      </c>
    </row>
    <row r="58" spans="2:9" ht="11.25" customHeight="1" x14ac:dyDescent="0.25">
      <c r="H58" s="27"/>
    </row>
    <row r="59" spans="2:9" x14ac:dyDescent="0.25">
      <c r="H59" s="74" t="s">
        <v>191</v>
      </c>
      <c r="I59">
        <f>SUM(I47:I57)</f>
        <v>0</v>
      </c>
    </row>
    <row r="60" spans="2:9" x14ac:dyDescent="0.25">
      <c r="H60" t="s">
        <v>211</v>
      </c>
      <c r="I60">
        <f>+I59*5%</f>
        <v>0</v>
      </c>
    </row>
  </sheetData>
  <mergeCells count="61">
    <mergeCell ref="G53:G54"/>
    <mergeCell ref="H53:H54"/>
    <mergeCell ref="I53:I54"/>
    <mergeCell ref="G5:I5"/>
    <mergeCell ref="G6:G7"/>
    <mergeCell ref="H6:H7"/>
    <mergeCell ref="I6:I7"/>
    <mergeCell ref="G45:G46"/>
    <mergeCell ref="H45:H46"/>
    <mergeCell ref="I45:I46"/>
    <mergeCell ref="B27:C27"/>
    <mergeCell ref="B29:C29"/>
    <mergeCell ref="B28:C28"/>
    <mergeCell ref="E10:E14"/>
    <mergeCell ref="F10:F14"/>
    <mergeCell ref="E16:E20"/>
    <mergeCell ref="F16:F20"/>
    <mergeCell ref="B3:F3"/>
    <mergeCell ref="B4:F4"/>
    <mergeCell ref="B5:F5"/>
    <mergeCell ref="B6:C7"/>
    <mergeCell ref="D6:D7"/>
    <mergeCell ref="E6:F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B45:D45"/>
    <mergeCell ref="E45:F45"/>
    <mergeCell ref="C50:D50"/>
    <mergeCell ref="C51:D51"/>
    <mergeCell ref="B53:D53"/>
    <mergeCell ref="E53:F53"/>
  </mergeCells>
  <pageMargins left="0.7" right="0.7" top="0.75" bottom="0.75" header="0.3" footer="0.3"/>
  <ignoredErrors>
    <ignoredError sqref="D3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451" t="s">
        <v>130</v>
      </c>
      <c r="C1" s="451"/>
      <c r="D1" s="451"/>
      <c r="E1" s="451"/>
      <c r="F1" s="451"/>
    </row>
    <row r="2" spans="1:9" ht="19.5" customHeight="1" x14ac:dyDescent="0.25">
      <c r="B2" s="451" t="s">
        <v>153</v>
      </c>
      <c r="C2" s="451"/>
      <c r="D2" s="451"/>
      <c r="E2" s="451"/>
      <c r="F2" s="451"/>
    </row>
    <row r="3" spans="1:9" s="11" customFormat="1" ht="18.75" customHeight="1" x14ac:dyDescent="0.25">
      <c r="A3"/>
      <c r="B3" s="451" t="s">
        <v>9</v>
      </c>
      <c r="C3" s="451"/>
      <c r="D3" s="451"/>
      <c r="E3" s="451"/>
      <c r="F3" s="451"/>
      <c r="G3"/>
      <c r="H3"/>
    </row>
    <row r="4" spans="1:9" ht="18.75" x14ac:dyDescent="0.25">
      <c r="A4" s="11"/>
      <c r="B4" s="451" t="s">
        <v>37</v>
      </c>
      <c r="C4" s="451"/>
      <c r="D4" s="451"/>
      <c r="E4" s="451"/>
      <c r="F4" s="451"/>
      <c r="G4" s="11"/>
      <c r="H4" s="11"/>
    </row>
    <row r="5" spans="1:9" ht="18.75" x14ac:dyDescent="0.25">
      <c r="B5" s="451"/>
      <c r="C5" s="451"/>
      <c r="D5" s="451"/>
      <c r="E5" s="451"/>
      <c r="F5" s="451"/>
      <c r="G5" s="422" t="s">
        <v>190</v>
      </c>
      <c r="H5" s="423"/>
      <c r="I5" s="423"/>
    </row>
    <row r="6" spans="1:9" x14ac:dyDescent="0.25">
      <c r="B6" s="458" t="s">
        <v>10</v>
      </c>
      <c r="C6" s="459"/>
      <c r="D6" s="462">
        <v>400</v>
      </c>
      <c r="E6" s="390" t="s">
        <v>34</v>
      </c>
      <c r="F6" s="390"/>
      <c r="G6" s="424" t="s">
        <v>187</v>
      </c>
      <c r="H6" s="424" t="s">
        <v>188</v>
      </c>
      <c r="I6" s="424" t="s">
        <v>189</v>
      </c>
    </row>
    <row r="7" spans="1:9" ht="32.25" customHeight="1" x14ac:dyDescent="0.25">
      <c r="B7" s="460"/>
      <c r="C7" s="461"/>
      <c r="D7" s="463"/>
      <c r="E7" s="41" t="s">
        <v>35</v>
      </c>
      <c r="F7" s="41" t="s">
        <v>36</v>
      </c>
      <c r="G7" s="424"/>
      <c r="H7" s="424"/>
      <c r="I7" s="424"/>
    </row>
    <row r="8" spans="1:9" ht="42" customHeight="1" x14ac:dyDescent="0.25">
      <c r="B8" s="426" t="s">
        <v>39</v>
      </c>
      <c r="C8" s="426"/>
      <c r="D8" s="36"/>
      <c r="E8" s="21"/>
      <c r="F8" s="21"/>
      <c r="G8" s="26"/>
      <c r="H8" s="26"/>
      <c r="I8" s="26"/>
    </row>
    <row r="9" spans="1:9" ht="20.25" customHeight="1" x14ac:dyDescent="0.25">
      <c r="B9" s="427" t="s">
        <v>61</v>
      </c>
      <c r="C9" s="428"/>
      <c r="D9" s="36"/>
      <c r="E9" s="26"/>
      <c r="F9" s="26"/>
      <c r="G9" s="26"/>
      <c r="H9" s="26"/>
      <c r="I9" s="26"/>
    </row>
    <row r="10" spans="1:9" ht="20.25" customHeight="1" x14ac:dyDescent="0.25">
      <c r="B10" s="8" t="s">
        <v>7</v>
      </c>
      <c r="C10" s="1">
        <v>0</v>
      </c>
      <c r="D10" s="472">
        <v>130</v>
      </c>
      <c r="E10" s="26"/>
      <c r="F10" s="150" t="s">
        <v>235</v>
      </c>
      <c r="G10" s="150">
        <v>616</v>
      </c>
      <c r="H10" s="150"/>
      <c r="I10" s="150">
        <v>0</v>
      </c>
    </row>
    <row r="11" spans="1:9" ht="20.25" customHeight="1" x14ac:dyDescent="0.25">
      <c r="B11" s="17">
        <v>50000000</v>
      </c>
      <c r="C11" s="2">
        <v>20</v>
      </c>
      <c r="D11" s="472"/>
      <c r="E11" s="26"/>
      <c r="F11" s="26"/>
      <c r="G11" s="26"/>
      <c r="H11" s="26"/>
      <c r="I11" s="26"/>
    </row>
    <row r="12" spans="1:9" ht="20.25" customHeight="1" x14ac:dyDescent="0.25">
      <c r="B12" s="17">
        <v>100000000</v>
      </c>
      <c r="C12" s="2">
        <v>40</v>
      </c>
      <c r="D12" s="472"/>
      <c r="E12" s="26"/>
      <c r="F12" s="26"/>
      <c r="G12" s="26"/>
      <c r="H12" s="26"/>
      <c r="I12" s="26"/>
    </row>
    <row r="13" spans="1:9" ht="20.25" customHeight="1" x14ac:dyDescent="0.25">
      <c r="B13" s="17">
        <v>300000000</v>
      </c>
      <c r="C13" s="2">
        <v>80</v>
      </c>
      <c r="D13" s="472"/>
      <c r="E13" s="26"/>
      <c r="F13" s="26"/>
      <c r="G13" s="26"/>
      <c r="H13" s="26"/>
      <c r="I13" s="26"/>
    </row>
    <row r="14" spans="1:9" ht="54" customHeight="1" x14ac:dyDescent="0.25">
      <c r="B14" s="17">
        <v>500000000</v>
      </c>
      <c r="C14" s="2">
        <v>130</v>
      </c>
      <c r="D14" s="473"/>
      <c r="E14" s="26"/>
      <c r="F14" s="26"/>
      <c r="G14" s="26"/>
      <c r="H14" s="26"/>
      <c r="I14" s="26"/>
    </row>
    <row r="15" spans="1:9" ht="47.25" customHeight="1" x14ac:dyDescent="0.25">
      <c r="B15" s="478" t="s">
        <v>90</v>
      </c>
      <c r="C15" s="479"/>
      <c r="D15" s="38">
        <v>40</v>
      </c>
      <c r="E15" s="26"/>
      <c r="F15" s="150" t="s">
        <v>235</v>
      </c>
      <c r="G15" s="150">
        <v>616</v>
      </c>
      <c r="H15" s="26"/>
      <c r="I15" s="150">
        <v>0</v>
      </c>
    </row>
    <row r="16" spans="1:9" ht="62.25" customHeight="1" x14ac:dyDescent="0.25">
      <c r="B16" s="478" t="s">
        <v>158</v>
      </c>
      <c r="C16" s="479"/>
      <c r="D16" s="38">
        <v>100</v>
      </c>
      <c r="E16" s="26"/>
      <c r="F16" s="150" t="s">
        <v>235</v>
      </c>
      <c r="G16" s="150">
        <v>616</v>
      </c>
      <c r="H16" s="26"/>
      <c r="I16" s="150">
        <v>0</v>
      </c>
    </row>
    <row r="17" spans="1:9" ht="62.25" customHeight="1" x14ac:dyDescent="0.25">
      <c r="B17" s="478" t="s">
        <v>89</v>
      </c>
      <c r="C17" s="479"/>
      <c r="D17" s="38">
        <v>70</v>
      </c>
      <c r="E17" s="26"/>
      <c r="F17" s="150" t="s">
        <v>235</v>
      </c>
      <c r="G17" s="150">
        <v>616</v>
      </c>
      <c r="H17" s="26"/>
      <c r="I17" s="150">
        <v>0</v>
      </c>
    </row>
    <row r="18" spans="1:9" ht="52.5" customHeight="1" x14ac:dyDescent="0.25">
      <c r="B18" s="478" t="s">
        <v>88</v>
      </c>
      <c r="C18" s="479"/>
      <c r="D18" s="38">
        <v>60</v>
      </c>
      <c r="E18" s="26"/>
      <c r="F18" s="150" t="s">
        <v>235</v>
      </c>
      <c r="G18" s="150">
        <v>616</v>
      </c>
      <c r="H18" s="26"/>
      <c r="I18" s="150">
        <v>0</v>
      </c>
    </row>
    <row r="19" spans="1:9" ht="62.25" customHeight="1" x14ac:dyDescent="0.25">
      <c r="A19" s="13"/>
      <c r="B19" s="453" t="s">
        <v>11</v>
      </c>
      <c r="C19" s="454"/>
      <c r="D19" s="48">
        <f>SUM(D8:D18)</f>
        <v>400</v>
      </c>
      <c r="E19" s="13"/>
      <c r="F19" s="13"/>
      <c r="G19" s="13"/>
      <c r="H19" s="124" t="s">
        <v>191</v>
      </c>
      <c r="I19" s="126">
        <f>SUM(I10:I18)</f>
        <v>0</v>
      </c>
    </row>
    <row r="20" spans="1:9" ht="64.5" customHeight="1" x14ac:dyDescent="0.25">
      <c r="A20" s="11"/>
      <c r="B20" s="15"/>
      <c r="C20" s="15"/>
      <c r="D20" s="15"/>
      <c r="E20" s="14"/>
      <c r="F20" s="11"/>
      <c r="G20" s="11"/>
      <c r="H20" s="123" t="s">
        <v>212</v>
      </c>
      <c r="I20" s="123">
        <f>+I19*10%</f>
        <v>0</v>
      </c>
    </row>
    <row r="21" spans="1:9" s="13" customFormat="1" ht="42" customHeight="1" x14ac:dyDescent="0.25">
      <c r="A21" s="11"/>
      <c r="B21" s="455" t="s">
        <v>154</v>
      </c>
      <c r="C21" s="455"/>
      <c r="D21" s="455"/>
      <c r="E21"/>
      <c r="F21" s="11"/>
      <c r="G21" s="11"/>
    </row>
    <row r="22" spans="1:9" s="11" customFormat="1" ht="29.25" customHeight="1" x14ac:dyDescent="0.25">
      <c r="A22"/>
      <c r="B22" s="384" t="s">
        <v>157</v>
      </c>
      <c r="C22" s="384"/>
      <c r="D22" s="384"/>
      <c r="E22"/>
      <c r="F22"/>
      <c r="G22"/>
    </row>
    <row r="23" spans="1:9" s="11" customFormat="1" ht="30" customHeight="1" x14ac:dyDescent="0.25">
      <c r="A23"/>
      <c r="B23" s="452" t="s">
        <v>148</v>
      </c>
      <c r="C23" s="452"/>
      <c r="D23" s="452"/>
      <c r="E23"/>
      <c r="F23"/>
      <c r="G23"/>
    </row>
    <row r="24" spans="1:9" ht="27.75" customHeight="1" x14ac:dyDescent="0.25">
      <c r="B24" s="452" t="s">
        <v>149</v>
      </c>
      <c r="C24" s="452"/>
      <c r="D24" s="452"/>
    </row>
    <row r="25" spans="1:9" ht="48.75" customHeight="1" x14ac:dyDescent="0.25">
      <c r="B25" s="425" t="s">
        <v>17</v>
      </c>
      <c r="C25" s="425"/>
      <c r="D25" s="65" t="s">
        <v>25</v>
      </c>
      <c r="E25" s="11"/>
      <c r="F25" s="11"/>
    </row>
    <row r="26" spans="1:9" ht="23.25" customHeight="1" x14ac:dyDescent="0.25">
      <c r="B26" s="433" t="s">
        <v>28</v>
      </c>
      <c r="C26" s="433"/>
      <c r="D26" s="433"/>
      <c r="E26" s="11"/>
      <c r="F26" s="11"/>
    </row>
    <row r="27" spans="1:9" ht="28.5" customHeight="1" x14ac:dyDescent="0.25">
      <c r="B27" s="429" t="s">
        <v>3</v>
      </c>
      <c r="C27" s="429"/>
      <c r="D27" s="429"/>
      <c r="E27" s="11"/>
      <c r="F27" s="11"/>
    </row>
    <row r="28" spans="1:9" ht="23.25" customHeight="1" x14ac:dyDescent="0.25">
      <c r="B28" s="384" t="s">
        <v>151</v>
      </c>
      <c r="C28" s="384"/>
      <c r="D28" s="384"/>
      <c r="E28" s="11"/>
      <c r="F28" s="11"/>
    </row>
    <row r="29" spans="1:9" ht="31.5" customHeight="1" x14ac:dyDescent="0.25">
      <c r="B29" s="384" t="s">
        <v>8</v>
      </c>
      <c r="C29" s="384"/>
      <c r="D29" s="384"/>
      <c r="E29" s="11"/>
      <c r="F29" s="11"/>
    </row>
    <row r="30" spans="1:9" ht="34.5" customHeight="1" x14ac:dyDescent="0.25">
      <c r="B30" s="434" t="s">
        <v>143</v>
      </c>
      <c r="C30" s="435"/>
      <c r="D30" s="436"/>
      <c r="E30" s="11"/>
      <c r="F30" s="11"/>
    </row>
    <row r="31" spans="1:9" ht="19.5" customHeight="1" x14ac:dyDescent="0.25">
      <c r="B31" s="49"/>
      <c r="C31" s="50"/>
      <c r="D31" s="50"/>
      <c r="E31" s="11"/>
      <c r="F31" s="11"/>
    </row>
    <row r="32" spans="1:9" ht="19.5" customHeight="1" x14ac:dyDescent="0.25">
      <c r="B32" s="433" t="s">
        <v>27</v>
      </c>
      <c r="C32" s="433"/>
      <c r="D32" s="433"/>
      <c r="E32" s="433"/>
      <c r="F32" s="433"/>
    </row>
    <row r="33" spans="1:9" ht="21.75" customHeight="1" x14ac:dyDescent="0.25">
      <c r="A33" s="11"/>
      <c r="B33" s="385" t="s">
        <v>144</v>
      </c>
      <c r="C33" s="385"/>
      <c r="D33" s="385"/>
      <c r="E33" s="67"/>
      <c r="F33" s="67"/>
      <c r="G33" s="11"/>
    </row>
    <row r="34" spans="1:9" ht="34.5" customHeight="1" x14ac:dyDescent="0.25">
      <c r="A34" s="4"/>
      <c r="B34" s="385" t="s">
        <v>43</v>
      </c>
      <c r="C34" s="385"/>
      <c r="D34" s="385"/>
      <c r="E34" s="390" t="s">
        <v>34</v>
      </c>
      <c r="F34" s="390"/>
      <c r="G34" s="424" t="s">
        <v>187</v>
      </c>
      <c r="H34" s="424" t="s">
        <v>188</v>
      </c>
      <c r="I34" s="424" t="s">
        <v>189</v>
      </c>
    </row>
    <row r="35" spans="1:9" s="11" customFormat="1" ht="20.25" customHeight="1" x14ac:dyDescent="0.25">
      <c r="A35" s="4"/>
      <c r="B35" s="66" t="s">
        <v>12</v>
      </c>
      <c r="C35" s="450" t="s">
        <v>13</v>
      </c>
      <c r="D35" s="450"/>
      <c r="E35" s="41" t="s">
        <v>35</v>
      </c>
      <c r="F35" s="41" t="s">
        <v>36</v>
      </c>
      <c r="G35" s="424"/>
      <c r="H35" s="424"/>
      <c r="I35" s="424"/>
    </row>
    <row r="36" spans="1:9" s="4" customFormat="1" ht="24.75" customHeight="1" x14ac:dyDescent="0.25">
      <c r="A36" s="11"/>
      <c r="B36" s="62" t="s">
        <v>5</v>
      </c>
      <c r="C36" s="376" t="s">
        <v>29</v>
      </c>
      <c r="D36" s="376"/>
      <c r="E36" s="21"/>
      <c r="F36" s="21"/>
      <c r="G36" s="21"/>
      <c r="H36" s="24"/>
      <c r="I36" s="24"/>
    </row>
    <row r="37" spans="1:9" s="4" customFormat="1" ht="16.5" customHeight="1" x14ac:dyDescent="0.25">
      <c r="A37" s="11"/>
      <c r="B37" s="64" t="s">
        <v>40</v>
      </c>
      <c r="C37" s="376" t="s">
        <v>45</v>
      </c>
      <c r="D37" s="376"/>
      <c r="E37" s="21"/>
      <c r="F37" s="21"/>
      <c r="G37" s="21"/>
      <c r="H37" s="24"/>
      <c r="I37" s="24"/>
    </row>
    <row r="38" spans="1:9" s="11" customFormat="1" ht="16.5" x14ac:dyDescent="0.25">
      <c r="B38" s="64" t="s">
        <v>41</v>
      </c>
      <c r="C38" s="376" t="s">
        <v>46</v>
      </c>
      <c r="D38" s="376"/>
      <c r="E38" s="21"/>
      <c r="F38" s="21"/>
      <c r="G38" s="21"/>
      <c r="H38" s="21"/>
      <c r="I38" s="21"/>
    </row>
    <row r="39" spans="1:9" s="11" customFormat="1" ht="19.5" customHeight="1" x14ac:dyDescent="0.25">
      <c r="B39" s="64" t="s">
        <v>145</v>
      </c>
      <c r="C39" s="376" t="s">
        <v>47</v>
      </c>
      <c r="D39" s="376"/>
      <c r="E39" s="21"/>
      <c r="F39" s="21"/>
      <c r="G39" s="21"/>
      <c r="H39" s="21"/>
      <c r="I39" s="21"/>
    </row>
    <row r="40" spans="1:9" s="11" customFormat="1" ht="42" customHeight="1" x14ac:dyDescent="0.25">
      <c r="B40" s="64" t="s">
        <v>146</v>
      </c>
      <c r="C40" s="376" t="s">
        <v>24</v>
      </c>
      <c r="D40" s="376"/>
      <c r="E40" s="22"/>
      <c r="F40" s="141" t="s">
        <v>235</v>
      </c>
      <c r="G40" s="142">
        <v>617</v>
      </c>
      <c r="H40" s="142"/>
      <c r="I40" s="142">
        <v>0</v>
      </c>
    </row>
    <row r="41" spans="1:9" s="11" customFormat="1" ht="19.5" customHeight="1" x14ac:dyDescent="0.25">
      <c r="B41" s="9"/>
      <c r="C41" s="9"/>
      <c r="D41" s="10"/>
      <c r="E41" s="12"/>
      <c r="F41" s="12"/>
    </row>
    <row r="42" spans="1:9" s="11" customFormat="1" ht="16.5" x14ac:dyDescent="0.25">
      <c r="B42" s="385" t="s">
        <v>42</v>
      </c>
      <c r="C42" s="385"/>
      <c r="D42" s="385"/>
      <c r="E42" s="377" t="s">
        <v>34</v>
      </c>
      <c r="F42" s="378"/>
      <c r="G42" s="424" t="s">
        <v>187</v>
      </c>
      <c r="H42" s="424" t="s">
        <v>188</v>
      </c>
      <c r="I42" s="424" t="s">
        <v>189</v>
      </c>
    </row>
    <row r="43" spans="1:9" s="11" customFormat="1" ht="19.5" customHeight="1" x14ac:dyDescent="0.25">
      <c r="B43" s="63" t="s">
        <v>12</v>
      </c>
      <c r="C43" s="437" t="s">
        <v>14</v>
      </c>
      <c r="D43" s="437"/>
      <c r="E43" s="41" t="s">
        <v>35</v>
      </c>
      <c r="F43" s="41" t="s">
        <v>36</v>
      </c>
      <c r="G43" s="424"/>
      <c r="H43" s="424"/>
      <c r="I43" s="424"/>
    </row>
    <row r="44" spans="1:9" s="11" customFormat="1" ht="16.5" x14ac:dyDescent="0.25">
      <c r="A44" s="12"/>
      <c r="B44" s="64" t="s">
        <v>5</v>
      </c>
      <c r="C44" s="376" t="s">
        <v>29</v>
      </c>
      <c r="D44" s="376"/>
      <c r="E44" s="21"/>
      <c r="F44" s="21"/>
      <c r="G44" s="21"/>
      <c r="H44" s="21"/>
      <c r="I44" s="21"/>
    </row>
    <row r="45" spans="1:9" s="11" customFormat="1" ht="19.5" customHeight="1" x14ac:dyDescent="0.25">
      <c r="B45" s="64" t="s">
        <v>19</v>
      </c>
      <c r="C45" s="376" t="s">
        <v>45</v>
      </c>
      <c r="D45" s="376"/>
      <c r="E45" s="21"/>
      <c r="F45" s="21"/>
      <c r="G45" s="21"/>
      <c r="H45" s="21"/>
      <c r="I45" s="21"/>
    </row>
    <row r="46" spans="1:9" s="12" customFormat="1" ht="19.5" customHeight="1" x14ac:dyDescent="0.25">
      <c r="A46" s="11"/>
      <c r="B46" s="64" t="s">
        <v>150</v>
      </c>
      <c r="C46" s="376" t="s">
        <v>46</v>
      </c>
      <c r="D46" s="376"/>
      <c r="E46" s="21"/>
      <c r="F46" s="141" t="s">
        <v>235</v>
      </c>
      <c r="G46" s="142">
        <v>617</v>
      </c>
      <c r="H46" s="142"/>
      <c r="I46" s="142">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211</v>
      </c>
      <c r="I49" s="11">
        <f>+I48*5%</f>
        <v>0</v>
      </c>
    </row>
  </sheetData>
  <mergeCells count="52">
    <mergeCell ref="G42:G43"/>
    <mergeCell ref="H42:H43"/>
    <mergeCell ref="I42:I43"/>
    <mergeCell ref="G5:I5"/>
    <mergeCell ref="G6:G7"/>
    <mergeCell ref="H6:H7"/>
    <mergeCell ref="I6:I7"/>
    <mergeCell ref="G34:G35"/>
    <mergeCell ref="H34:H35"/>
    <mergeCell ref="I34:I35"/>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B42:D42"/>
    <mergeCell ref="E42:F42"/>
    <mergeCell ref="C44:D44"/>
    <mergeCell ref="C45:D45"/>
    <mergeCell ref="B33:D33"/>
    <mergeCell ref="E34:F34"/>
    <mergeCell ref="C35:D35"/>
    <mergeCell ref="C36:D36"/>
    <mergeCell ref="C37:D37"/>
    <mergeCell ref="C38:D38"/>
  </mergeCells>
  <pageMargins left="0.7" right="0.7" top="0.75" bottom="0.75" header="0.3" footer="0.3"/>
  <ignoredErrors>
    <ignoredError sqref="D1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01" t="s">
        <v>130</v>
      </c>
      <c r="B1" s="401"/>
      <c r="C1" s="401"/>
      <c r="D1" s="401"/>
      <c r="E1" s="401"/>
      <c r="F1" s="401"/>
    </row>
    <row r="2" spans="1:9" ht="20.100000000000001" customHeight="1" x14ac:dyDescent="0.3">
      <c r="A2" s="401" t="s">
        <v>65</v>
      </c>
      <c r="B2" s="401"/>
      <c r="C2" s="401"/>
      <c r="D2" s="401"/>
      <c r="E2" s="401"/>
      <c r="F2" s="401"/>
    </row>
    <row r="3" spans="1:9" ht="15" customHeight="1" x14ac:dyDescent="0.3">
      <c r="A3" s="401" t="s">
        <v>9</v>
      </c>
      <c r="B3" s="401"/>
      <c r="C3" s="401"/>
      <c r="D3" s="401"/>
      <c r="E3" s="401"/>
      <c r="F3" s="401"/>
    </row>
    <row r="4" spans="1:9" ht="15" customHeight="1" x14ac:dyDescent="0.3">
      <c r="A4" s="401" t="s">
        <v>37</v>
      </c>
      <c r="B4" s="401"/>
      <c r="C4" s="401"/>
      <c r="D4" s="401"/>
      <c r="E4" s="401"/>
      <c r="F4" s="401"/>
    </row>
    <row r="5" spans="1:9" ht="15" customHeight="1" x14ac:dyDescent="0.3">
      <c r="A5" s="401"/>
      <c r="B5" s="401"/>
      <c r="C5" s="401"/>
      <c r="D5" s="401"/>
      <c r="E5" s="401"/>
      <c r="F5" s="401"/>
      <c r="G5" s="422" t="s">
        <v>190</v>
      </c>
      <c r="H5" s="423"/>
      <c r="I5" s="423"/>
    </row>
    <row r="6" spans="1:9" ht="15.75" customHeight="1" x14ac:dyDescent="0.25">
      <c r="A6" s="390" t="s">
        <v>0</v>
      </c>
      <c r="B6" s="390"/>
      <c r="C6" s="390"/>
      <c r="D6" s="411" t="s">
        <v>159</v>
      </c>
      <c r="E6" s="390" t="s">
        <v>34</v>
      </c>
      <c r="F6" s="390"/>
      <c r="G6" s="424" t="s">
        <v>187</v>
      </c>
      <c r="H6" s="424" t="s">
        <v>188</v>
      </c>
      <c r="I6" s="424" t="s">
        <v>189</v>
      </c>
    </row>
    <row r="7" spans="1:9" ht="70.5" customHeight="1" x14ac:dyDescent="0.25">
      <c r="A7" s="390"/>
      <c r="B7" s="390"/>
      <c r="C7" s="390"/>
      <c r="D7" s="412"/>
      <c r="E7" s="41" t="s">
        <v>35</v>
      </c>
      <c r="F7" s="41" t="s">
        <v>36</v>
      </c>
      <c r="G7" s="424"/>
      <c r="H7" s="424"/>
      <c r="I7" s="424"/>
    </row>
    <row r="8" spans="1:9" ht="82.5" customHeight="1" x14ac:dyDescent="0.25">
      <c r="A8" s="481" t="s">
        <v>91</v>
      </c>
      <c r="B8" s="482"/>
      <c r="C8" s="482"/>
      <c r="D8" s="30">
        <v>100</v>
      </c>
      <c r="E8" s="141" t="s">
        <v>235</v>
      </c>
      <c r="F8" s="141"/>
      <c r="G8" s="142">
        <v>619</v>
      </c>
      <c r="H8" s="141" t="s">
        <v>247</v>
      </c>
      <c r="I8" s="142">
        <v>100</v>
      </c>
    </row>
    <row r="9" spans="1:9" ht="95.25" customHeight="1" x14ac:dyDescent="0.25">
      <c r="A9" s="481" t="s">
        <v>92</v>
      </c>
      <c r="B9" s="482"/>
      <c r="C9" s="482"/>
      <c r="D9" s="30">
        <v>75</v>
      </c>
      <c r="E9" s="141" t="s">
        <v>235</v>
      </c>
      <c r="F9" s="141"/>
      <c r="G9" s="142">
        <v>619</v>
      </c>
      <c r="H9" s="141" t="s">
        <v>247</v>
      </c>
      <c r="I9" s="142">
        <v>75</v>
      </c>
    </row>
    <row r="10" spans="1:9" ht="70.5" customHeight="1" x14ac:dyDescent="0.25">
      <c r="A10" s="483" t="s">
        <v>93</v>
      </c>
      <c r="B10" s="484"/>
      <c r="C10" s="484"/>
      <c r="D10" s="30">
        <v>75</v>
      </c>
      <c r="E10" s="141" t="s">
        <v>235</v>
      </c>
      <c r="F10" s="141"/>
      <c r="G10" s="142">
        <v>619</v>
      </c>
      <c r="H10" s="141" t="s">
        <v>248</v>
      </c>
      <c r="I10" s="142">
        <v>75</v>
      </c>
    </row>
    <row r="11" spans="1:9" ht="86.25" customHeight="1" x14ac:dyDescent="0.25">
      <c r="A11" s="481" t="s">
        <v>94</v>
      </c>
      <c r="B11" s="482"/>
      <c r="C11" s="482"/>
      <c r="D11" s="30">
        <v>75</v>
      </c>
      <c r="E11" s="141" t="s">
        <v>235</v>
      </c>
      <c r="F11" s="141"/>
      <c r="G11" s="142">
        <v>619</v>
      </c>
      <c r="H11" s="141" t="s">
        <v>249</v>
      </c>
      <c r="I11" s="142">
        <v>75</v>
      </c>
    </row>
    <row r="12" spans="1:9" ht="95.25" customHeight="1" x14ac:dyDescent="0.25">
      <c r="A12" s="481" t="s">
        <v>96</v>
      </c>
      <c r="B12" s="482"/>
      <c r="C12" s="482"/>
      <c r="D12" s="30">
        <v>75</v>
      </c>
      <c r="E12" s="141" t="s">
        <v>235</v>
      </c>
      <c r="F12" s="141"/>
      <c r="G12" s="142">
        <v>619</v>
      </c>
      <c r="H12" s="141" t="s">
        <v>249</v>
      </c>
      <c r="I12" s="142">
        <v>75</v>
      </c>
    </row>
    <row r="13" spans="1:9" ht="57.75" customHeight="1" x14ac:dyDescent="0.25">
      <c r="A13" s="483" t="s">
        <v>95</v>
      </c>
      <c r="B13" s="484"/>
      <c r="C13" s="484"/>
      <c r="D13" s="30">
        <v>50</v>
      </c>
      <c r="E13" s="141" t="s">
        <v>235</v>
      </c>
      <c r="F13" s="141"/>
      <c r="G13" s="142">
        <v>619</v>
      </c>
      <c r="H13" s="141" t="s">
        <v>250</v>
      </c>
      <c r="I13" s="142">
        <v>50</v>
      </c>
    </row>
    <row r="14" spans="1:9" ht="51" customHeight="1" x14ac:dyDescent="0.25">
      <c r="A14" s="485" t="s">
        <v>97</v>
      </c>
      <c r="B14" s="486"/>
      <c r="C14" s="487"/>
      <c r="D14" s="30">
        <v>50</v>
      </c>
      <c r="E14" s="21"/>
      <c r="F14" s="141" t="s">
        <v>235</v>
      </c>
      <c r="G14" s="142">
        <v>619</v>
      </c>
      <c r="H14" s="142"/>
      <c r="I14" s="142">
        <v>0</v>
      </c>
    </row>
    <row r="15" spans="1:9" ht="66" customHeight="1" x14ac:dyDescent="0.25">
      <c r="A15" s="485" t="s">
        <v>98</v>
      </c>
      <c r="B15" s="486"/>
      <c r="C15" s="487"/>
      <c r="D15" s="30">
        <v>50</v>
      </c>
      <c r="E15" s="141" t="s">
        <v>235</v>
      </c>
      <c r="F15" s="141"/>
      <c r="G15" s="142">
        <v>619</v>
      </c>
      <c r="H15" s="143" t="s">
        <v>246</v>
      </c>
      <c r="I15" s="142">
        <v>50</v>
      </c>
    </row>
    <row r="16" spans="1:9" ht="30.75" customHeight="1" x14ac:dyDescent="0.25">
      <c r="A16" s="485" t="s">
        <v>99</v>
      </c>
      <c r="B16" s="486"/>
      <c r="C16" s="487"/>
      <c r="D16" s="30">
        <v>50</v>
      </c>
      <c r="E16" s="21"/>
      <c r="F16" s="141" t="s">
        <v>235</v>
      </c>
      <c r="G16" s="142">
        <v>619</v>
      </c>
      <c r="H16" s="142"/>
      <c r="I16" s="142">
        <v>0</v>
      </c>
    </row>
    <row r="17" spans="1:9" ht="20.100000000000001" customHeight="1" x14ac:dyDescent="0.25">
      <c r="A17" s="413" t="s">
        <v>1</v>
      </c>
      <c r="B17" s="413"/>
      <c r="C17" s="413"/>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211</v>
      </c>
      <c r="I19" s="11">
        <f>+I17*5%</f>
        <v>25</v>
      </c>
    </row>
    <row r="21" spans="1:9" ht="48.75" customHeight="1" x14ac:dyDescent="0.25">
      <c r="A21" s="488" t="s">
        <v>66</v>
      </c>
      <c r="B21" s="488"/>
      <c r="C21" s="488"/>
    </row>
    <row r="22" spans="1:9" ht="48" customHeight="1" x14ac:dyDescent="0.25">
      <c r="A22" s="480" t="s">
        <v>16</v>
      </c>
      <c r="B22" s="480"/>
      <c r="C22" s="480"/>
    </row>
  </sheetData>
  <mergeCells count="24">
    <mergeCell ref="G6:G7"/>
    <mergeCell ref="H6:H7"/>
    <mergeCell ref="I6:I7"/>
    <mergeCell ref="G5:I5"/>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489" t="s">
        <v>130</v>
      </c>
      <c r="C1" s="489"/>
      <c r="D1" s="489"/>
      <c r="E1" s="489"/>
    </row>
    <row r="2" spans="1:8" ht="15" x14ac:dyDescent="0.2">
      <c r="B2" s="489" t="s">
        <v>31</v>
      </c>
      <c r="C2" s="489"/>
      <c r="D2" s="489"/>
      <c r="E2" s="489"/>
    </row>
    <row r="3" spans="1:8" s="11" customFormat="1" ht="15" x14ac:dyDescent="0.25">
      <c r="A3" s="13"/>
      <c r="B3" s="489" t="s">
        <v>9</v>
      </c>
      <c r="C3" s="489"/>
      <c r="D3" s="489"/>
      <c r="E3" s="489"/>
      <c r="F3" s="13"/>
    </row>
    <row r="4" spans="1:8" ht="15" x14ac:dyDescent="0.25">
      <c r="A4" s="11"/>
      <c r="B4" s="489" t="s">
        <v>37</v>
      </c>
      <c r="C4" s="489"/>
      <c r="D4" s="489"/>
      <c r="E4" s="489"/>
      <c r="F4" s="11"/>
    </row>
    <row r="5" spans="1:8" ht="15" customHeight="1" x14ac:dyDescent="0.2">
      <c r="B5" s="489"/>
      <c r="C5" s="489"/>
      <c r="D5" s="489"/>
      <c r="E5" s="489"/>
      <c r="F5" s="422" t="s">
        <v>190</v>
      </c>
      <c r="G5" s="423"/>
      <c r="H5" s="423"/>
    </row>
    <row r="6" spans="1:8" ht="15" customHeight="1" x14ac:dyDescent="0.2">
      <c r="B6" s="442" t="s">
        <v>10</v>
      </c>
      <c r="C6" s="442" t="s">
        <v>160</v>
      </c>
      <c r="D6" s="390" t="s">
        <v>34</v>
      </c>
      <c r="E6" s="390"/>
      <c r="F6" s="424" t="s">
        <v>187</v>
      </c>
      <c r="G6" s="424" t="s">
        <v>188</v>
      </c>
      <c r="H6" s="424" t="s">
        <v>189</v>
      </c>
    </row>
    <row r="7" spans="1:8" ht="80.25" customHeight="1" x14ac:dyDescent="0.2">
      <c r="B7" s="443"/>
      <c r="C7" s="443"/>
      <c r="D7" s="41" t="s">
        <v>35</v>
      </c>
      <c r="E7" s="41" t="s">
        <v>36</v>
      </c>
      <c r="F7" s="424"/>
      <c r="G7" s="424"/>
      <c r="H7" s="424"/>
    </row>
    <row r="8" spans="1:8" ht="74.25" customHeight="1" x14ac:dyDescent="0.25">
      <c r="B8" s="40" t="s">
        <v>103</v>
      </c>
      <c r="C8" s="35">
        <v>150</v>
      </c>
      <c r="D8" s="21"/>
      <c r="E8" s="141" t="s">
        <v>235</v>
      </c>
      <c r="F8" s="158">
        <v>618</v>
      </c>
      <c r="G8" s="158"/>
      <c r="H8" s="158">
        <v>0</v>
      </c>
    </row>
    <row r="9" spans="1:8" ht="67.5" customHeight="1" x14ac:dyDescent="0.2">
      <c r="B9" s="40" t="s">
        <v>102</v>
      </c>
      <c r="C9" s="35">
        <v>150</v>
      </c>
      <c r="D9" s="25"/>
      <c r="E9" s="141" t="s">
        <v>235</v>
      </c>
      <c r="F9" s="158">
        <v>618</v>
      </c>
      <c r="G9" s="158"/>
      <c r="H9" s="158">
        <v>0</v>
      </c>
    </row>
    <row r="10" spans="1:8" ht="72.75" customHeight="1" x14ac:dyDescent="0.2">
      <c r="B10" s="40" t="s">
        <v>100</v>
      </c>
      <c r="C10" s="35">
        <v>150</v>
      </c>
      <c r="D10" s="25"/>
      <c r="E10" s="141" t="s">
        <v>235</v>
      </c>
      <c r="F10" s="158">
        <v>618</v>
      </c>
      <c r="G10" s="158"/>
      <c r="H10" s="158">
        <v>0</v>
      </c>
    </row>
    <row r="11" spans="1:8" ht="56.25" customHeight="1" x14ac:dyDescent="0.2">
      <c r="B11" s="40" t="s">
        <v>101</v>
      </c>
      <c r="C11" s="35">
        <v>75</v>
      </c>
      <c r="D11" s="25"/>
      <c r="E11" s="141" t="s">
        <v>235</v>
      </c>
      <c r="F11" s="158">
        <v>618</v>
      </c>
      <c r="G11" s="158"/>
      <c r="H11" s="158">
        <v>0</v>
      </c>
    </row>
    <row r="12" spans="1:8" ht="44.25" x14ac:dyDescent="0.2">
      <c r="B12" s="69" t="s">
        <v>104</v>
      </c>
      <c r="C12" s="35">
        <v>75</v>
      </c>
      <c r="D12" s="25"/>
      <c r="E12" s="141" t="s">
        <v>235</v>
      </c>
      <c r="F12" s="158">
        <v>618</v>
      </c>
      <c r="G12" s="158"/>
      <c r="H12" s="158">
        <v>0</v>
      </c>
    </row>
    <row r="13" spans="1:8" ht="21" customHeight="1" x14ac:dyDescent="0.25">
      <c r="B13" s="46" t="s">
        <v>11</v>
      </c>
      <c r="C13" s="47">
        <f>SUM(C8:C12)</f>
        <v>600</v>
      </c>
      <c r="G13" s="86" t="s">
        <v>191</v>
      </c>
      <c r="H13" s="47">
        <f>SUM(H8:H12)</f>
        <v>0</v>
      </c>
    </row>
    <row r="14" spans="1:8" ht="21" customHeight="1" x14ac:dyDescent="0.2">
      <c r="G14" s="13" t="s">
        <v>212</v>
      </c>
      <c r="H14" s="13">
        <f>+H13*10%</f>
        <v>0</v>
      </c>
    </row>
    <row r="15" spans="1:8" ht="50.25" customHeight="1" x14ac:dyDescent="0.2">
      <c r="B15" s="490" t="s">
        <v>32</v>
      </c>
      <c r="C15" s="491"/>
    </row>
    <row r="16" spans="1:8" ht="51.75" customHeight="1" x14ac:dyDescent="0.2">
      <c r="B16" s="480" t="s">
        <v>16</v>
      </c>
      <c r="C16" s="480"/>
    </row>
    <row r="38" spans="2:2" ht="15" x14ac:dyDescent="0.25">
      <c r="B38" s="3"/>
    </row>
  </sheetData>
  <mergeCells count="14">
    <mergeCell ref="F5:H5"/>
    <mergeCell ref="F6:F7"/>
    <mergeCell ref="G6:G7"/>
    <mergeCell ref="H6:H7"/>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51" t="s">
        <v>130</v>
      </c>
      <c r="C1" s="451"/>
      <c r="D1" s="451"/>
      <c r="E1" s="451"/>
      <c r="F1" s="451"/>
      <c r="G1" s="451"/>
    </row>
    <row r="2" spans="2:10" ht="16.5" customHeight="1" x14ac:dyDescent="0.25">
      <c r="B2" s="451" t="s">
        <v>67</v>
      </c>
      <c r="C2" s="451"/>
      <c r="D2" s="451"/>
      <c r="E2" s="451"/>
      <c r="F2" s="451"/>
      <c r="G2" s="451"/>
    </row>
    <row r="3" spans="2:10" s="11" customFormat="1" ht="15" customHeight="1" x14ac:dyDescent="0.25">
      <c r="B3" s="451" t="s">
        <v>9</v>
      </c>
      <c r="C3" s="451"/>
      <c r="D3" s="451"/>
      <c r="E3" s="451"/>
      <c r="F3" s="451"/>
      <c r="G3" s="451"/>
    </row>
    <row r="4" spans="2:10" ht="16.5" customHeight="1" x14ac:dyDescent="0.25">
      <c r="B4" s="451" t="s">
        <v>37</v>
      </c>
      <c r="C4" s="451"/>
      <c r="D4" s="451"/>
      <c r="E4" s="451"/>
      <c r="F4" s="451"/>
      <c r="G4" s="451"/>
      <c r="H4" s="422" t="s">
        <v>190</v>
      </c>
      <c r="I4" s="423"/>
      <c r="J4" s="423"/>
    </row>
    <row r="5" spans="2:10" ht="16.5" x14ac:dyDescent="0.25">
      <c r="B5" s="495" t="s">
        <v>10</v>
      </c>
      <c r="C5" s="496"/>
      <c r="D5" s="497"/>
      <c r="E5" s="501">
        <v>600</v>
      </c>
      <c r="F5" s="390" t="s">
        <v>34</v>
      </c>
      <c r="G5" s="390"/>
      <c r="H5" s="424" t="s">
        <v>187</v>
      </c>
      <c r="I5" s="424" t="s">
        <v>188</v>
      </c>
      <c r="J5" s="424" t="s">
        <v>189</v>
      </c>
    </row>
    <row r="6" spans="2:10" ht="16.5" x14ac:dyDescent="0.25">
      <c r="B6" s="498"/>
      <c r="C6" s="499"/>
      <c r="D6" s="500"/>
      <c r="E6" s="502"/>
      <c r="F6" s="41" t="s">
        <v>35</v>
      </c>
      <c r="G6" s="41" t="s">
        <v>36</v>
      </c>
      <c r="H6" s="424"/>
      <c r="I6" s="424"/>
      <c r="J6" s="424"/>
    </row>
    <row r="7" spans="2:10" s="5" customFormat="1" ht="77.25" customHeight="1" x14ac:dyDescent="0.25">
      <c r="B7" s="494" t="s">
        <v>105</v>
      </c>
      <c r="C7" s="494"/>
      <c r="D7" s="494"/>
      <c r="E7" s="31">
        <v>200</v>
      </c>
      <c r="F7" s="23"/>
      <c r="G7" s="159" t="s">
        <v>235</v>
      </c>
      <c r="H7" s="159">
        <v>620</v>
      </c>
      <c r="I7" s="159" t="s">
        <v>251</v>
      </c>
      <c r="J7" s="159">
        <v>0</v>
      </c>
    </row>
    <row r="8" spans="2:10" s="5" customFormat="1" ht="62.25" customHeight="1" x14ac:dyDescent="0.25">
      <c r="B8" s="494" t="s">
        <v>106</v>
      </c>
      <c r="C8" s="494"/>
      <c r="D8" s="494"/>
      <c r="E8" s="31">
        <v>200</v>
      </c>
      <c r="F8" s="23"/>
      <c r="G8" s="159" t="s">
        <v>235</v>
      </c>
      <c r="H8" s="159">
        <v>620</v>
      </c>
      <c r="I8" s="159" t="s">
        <v>252</v>
      </c>
      <c r="J8" s="159">
        <v>0</v>
      </c>
    </row>
    <row r="9" spans="2:10" s="6" customFormat="1" ht="56.25" customHeight="1" x14ac:dyDescent="0.25">
      <c r="B9" s="492" t="s">
        <v>126</v>
      </c>
      <c r="C9" s="492"/>
      <c r="D9" s="492"/>
      <c r="E9" s="32">
        <v>200</v>
      </c>
      <c r="F9" s="23"/>
      <c r="G9" s="159" t="s">
        <v>235</v>
      </c>
      <c r="H9" s="159">
        <v>620</v>
      </c>
      <c r="I9" s="159" t="s">
        <v>253</v>
      </c>
      <c r="J9" s="159">
        <v>0</v>
      </c>
    </row>
    <row r="10" spans="2:10" ht="21" customHeight="1" x14ac:dyDescent="0.25">
      <c r="B10" s="493" t="s">
        <v>11</v>
      </c>
      <c r="C10" s="493"/>
      <c r="D10" s="493"/>
      <c r="E10" s="43">
        <f>SUM(E7:E9)</f>
        <v>600</v>
      </c>
      <c r="I10" s="87" t="s">
        <v>191</v>
      </c>
      <c r="J10" s="43">
        <f>SUM(J7:J9)</f>
        <v>0</v>
      </c>
    </row>
    <row r="11" spans="2:10" s="5" customFormat="1" ht="16.5" x14ac:dyDescent="0.25">
      <c r="I11" s="5" t="s">
        <v>211</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H5:H6"/>
    <mergeCell ref="I5:I6"/>
    <mergeCell ref="J5:J6"/>
    <mergeCell ref="H4:J4"/>
    <mergeCell ref="B7:D7"/>
    <mergeCell ref="B9:D9"/>
    <mergeCell ref="B10:D10"/>
    <mergeCell ref="B8:D8"/>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51" t="s">
        <v>130</v>
      </c>
      <c r="C1" s="451"/>
      <c r="D1" s="451"/>
      <c r="E1" s="451"/>
      <c r="F1" s="451"/>
      <c r="G1" s="451"/>
    </row>
    <row r="2" spans="2:10" ht="16.5" customHeight="1" x14ac:dyDescent="0.25">
      <c r="B2" s="451" t="s">
        <v>26</v>
      </c>
      <c r="C2" s="451"/>
      <c r="D2" s="451"/>
      <c r="E2" s="451"/>
      <c r="F2" s="451"/>
      <c r="G2" s="451"/>
    </row>
    <row r="3" spans="2:10" s="11" customFormat="1" ht="15" customHeight="1" x14ac:dyDescent="0.25">
      <c r="B3" s="451" t="s">
        <v>9</v>
      </c>
      <c r="C3" s="451"/>
      <c r="D3" s="451"/>
      <c r="E3" s="451"/>
      <c r="F3" s="451"/>
      <c r="G3" s="451"/>
    </row>
    <row r="4" spans="2:10" ht="16.5" customHeight="1" x14ac:dyDescent="0.25">
      <c r="B4" s="451" t="s">
        <v>37</v>
      </c>
      <c r="C4" s="451"/>
      <c r="D4" s="451"/>
      <c r="E4" s="451"/>
      <c r="F4" s="451"/>
      <c r="G4" s="451"/>
      <c r="H4" s="422" t="s">
        <v>190</v>
      </c>
      <c r="I4" s="423"/>
      <c r="J4" s="423"/>
    </row>
    <row r="5" spans="2:10" ht="16.5" x14ac:dyDescent="0.25">
      <c r="B5" s="495" t="s">
        <v>10</v>
      </c>
      <c r="C5" s="496"/>
      <c r="D5" s="497"/>
      <c r="E5" s="501">
        <v>400</v>
      </c>
      <c r="F5" s="390" t="s">
        <v>34</v>
      </c>
      <c r="G5" s="390"/>
      <c r="H5" s="424" t="s">
        <v>187</v>
      </c>
      <c r="I5" s="424" t="s">
        <v>188</v>
      </c>
      <c r="J5" s="424" t="s">
        <v>189</v>
      </c>
    </row>
    <row r="6" spans="2:10" ht="16.5" x14ac:dyDescent="0.25">
      <c r="B6" s="498"/>
      <c r="C6" s="499"/>
      <c r="D6" s="500"/>
      <c r="E6" s="502"/>
      <c r="F6" s="41" t="s">
        <v>35</v>
      </c>
      <c r="G6" s="41" t="s">
        <v>36</v>
      </c>
      <c r="H6" s="424"/>
      <c r="I6" s="424"/>
      <c r="J6" s="424"/>
    </row>
    <row r="7" spans="2:10" s="5" customFormat="1" ht="56.25" customHeight="1" x14ac:dyDescent="0.25">
      <c r="B7" s="516" t="s">
        <v>107</v>
      </c>
      <c r="C7" s="517"/>
      <c r="D7" s="518"/>
      <c r="E7" s="31">
        <v>100</v>
      </c>
      <c r="F7" s="21"/>
      <c r="G7" s="141" t="s">
        <v>235</v>
      </c>
      <c r="H7" s="159">
        <v>621</v>
      </c>
      <c r="I7" s="159" t="s">
        <v>253</v>
      </c>
      <c r="J7" s="159">
        <v>0</v>
      </c>
    </row>
    <row r="8" spans="2:10" s="5" customFormat="1" ht="53.25" customHeight="1" x14ac:dyDescent="0.25">
      <c r="B8" s="516" t="s">
        <v>108</v>
      </c>
      <c r="C8" s="517"/>
      <c r="D8" s="518"/>
      <c r="E8" s="31">
        <v>50</v>
      </c>
      <c r="F8" s="21"/>
      <c r="G8" s="141" t="s">
        <v>235</v>
      </c>
      <c r="H8" s="159">
        <v>621</v>
      </c>
      <c r="I8" s="159" t="s">
        <v>253</v>
      </c>
      <c r="J8" s="159">
        <v>0</v>
      </c>
    </row>
    <row r="9" spans="2:10" s="5" customFormat="1" ht="53.25" customHeight="1" x14ac:dyDescent="0.25">
      <c r="B9" s="516" t="s">
        <v>109</v>
      </c>
      <c r="C9" s="517"/>
      <c r="D9" s="518"/>
      <c r="E9" s="31">
        <v>50</v>
      </c>
      <c r="F9" s="21"/>
      <c r="G9" s="141" t="s">
        <v>235</v>
      </c>
      <c r="H9" s="159">
        <v>621</v>
      </c>
      <c r="I9" s="159" t="s">
        <v>252</v>
      </c>
      <c r="J9" s="159">
        <v>0</v>
      </c>
    </row>
    <row r="10" spans="2:10" s="5" customFormat="1" ht="72" customHeight="1" x14ac:dyDescent="0.25">
      <c r="B10" s="513" t="s">
        <v>105</v>
      </c>
      <c r="C10" s="514"/>
      <c r="D10" s="515"/>
      <c r="E10" s="31">
        <v>100</v>
      </c>
      <c r="F10" s="23"/>
      <c r="G10" s="141" t="s">
        <v>235</v>
      </c>
      <c r="H10" s="159">
        <v>621</v>
      </c>
      <c r="I10" s="159" t="s">
        <v>251</v>
      </c>
      <c r="J10" s="159">
        <v>0</v>
      </c>
    </row>
    <row r="11" spans="2:10" s="6" customFormat="1" ht="78" customHeight="1" x14ac:dyDescent="0.25">
      <c r="B11" s="492" t="s">
        <v>57</v>
      </c>
      <c r="C11" s="492"/>
      <c r="D11" s="492"/>
      <c r="E11" s="32">
        <v>100</v>
      </c>
      <c r="F11" s="23"/>
      <c r="G11" s="141" t="s">
        <v>235</v>
      </c>
      <c r="H11" s="159">
        <v>621</v>
      </c>
      <c r="I11" s="159" t="s">
        <v>253</v>
      </c>
      <c r="J11" s="159">
        <v>0</v>
      </c>
    </row>
    <row r="12" spans="2:10" ht="21" customHeight="1" x14ac:dyDescent="0.25">
      <c r="B12" s="493" t="s">
        <v>11</v>
      </c>
      <c r="C12" s="493"/>
      <c r="D12" s="493"/>
      <c r="E12" s="43">
        <f>SUM(E7:E11)</f>
        <v>400</v>
      </c>
      <c r="I12" s="87" t="s">
        <v>191</v>
      </c>
      <c r="J12" s="127">
        <f>SUM(J7:J11)</f>
        <v>0</v>
      </c>
    </row>
    <row r="13" spans="2:10" s="5" customFormat="1" ht="16.5" x14ac:dyDescent="0.25">
      <c r="I13" s="5" t="s">
        <v>211</v>
      </c>
      <c r="J13" s="5">
        <f>+J12*5%</f>
        <v>0</v>
      </c>
    </row>
    <row r="14" spans="2:10" ht="22.5" customHeight="1" x14ac:dyDescent="0.25">
      <c r="B14" s="488" t="s">
        <v>58</v>
      </c>
      <c r="C14" s="488"/>
      <c r="D14" s="488"/>
      <c r="E14" s="488"/>
    </row>
    <row r="15" spans="2:10" ht="24.75" customHeight="1" x14ac:dyDescent="0.25">
      <c r="B15" s="519" t="s">
        <v>2</v>
      </c>
      <c r="C15" s="519"/>
      <c r="D15" s="519"/>
      <c r="E15" s="519"/>
    </row>
    <row r="16" spans="2:10" ht="37.5" customHeight="1" x14ac:dyDescent="0.25">
      <c r="B16" s="509" t="s">
        <v>3</v>
      </c>
      <c r="C16" s="509"/>
      <c r="D16" s="509"/>
      <c r="E16" s="509"/>
    </row>
    <row r="17" spans="2:10" ht="27.75" customHeight="1" x14ac:dyDescent="0.25">
      <c r="B17" s="492" t="s">
        <v>22</v>
      </c>
      <c r="C17" s="492"/>
      <c r="D17" s="492"/>
      <c r="E17" s="492"/>
    </row>
    <row r="18" spans="2:10" ht="51.75" customHeight="1" x14ac:dyDescent="0.25">
      <c r="B18" s="509" t="s">
        <v>33</v>
      </c>
      <c r="C18" s="509"/>
      <c r="D18" s="509"/>
      <c r="E18" s="509"/>
    </row>
    <row r="19" spans="2:10" ht="36.75" customHeight="1" x14ac:dyDescent="0.25">
      <c r="B19" s="509" t="s">
        <v>161</v>
      </c>
      <c r="C19" s="509"/>
      <c r="D19" s="509"/>
      <c r="E19" s="509"/>
    </row>
    <row r="20" spans="2:10" ht="27" customHeight="1" x14ac:dyDescent="0.25">
      <c r="B20" s="510" t="s">
        <v>8</v>
      </c>
      <c r="C20" s="510"/>
      <c r="D20" s="510"/>
      <c r="E20" s="510"/>
    </row>
    <row r="21" spans="2:10" ht="45.75" customHeight="1" x14ac:dyDescent="0.25">
      <c r="B21" s="509" t="s">
        <v>143</v>
      </c>
      <c r="C21" s="509"/>
      <c r="D21" s="509"/>
      <c r="E21" s="509"/>
    </row>
    <row r="22" spans="2:10" s="5" customFormat="1" ht="16.5" x14ac:dyDescent="0.25"/>
    <row r="23" spans="2:10" ht="24.75" customHeight="1" x14ac:dyDescent="0.25">
      <c r="B23" s="520" t="s">
        <v>59</v>
      </c>
      <c r="C23" s="521"/>
      <c r="D23" s="521"/>
      <c r="E23" s="522"/>
    </row>
    <row r="24" spans="2:10" ht="16.5" x14ac:dyDescent="0.25">
      <c r="B24" s="508" t="s">
        <v>60</v>
      </c>
      <c r="C24" s="508"/>
      <c r="D24" s="508"/>
      <c r="E24" s="508"/>
    </row>
    <row r="25" spans="2:10" ht="24.75" customHeight="1" x14ac:dyDescent="0.25">
      <c r="B25" s="506" t="s">
        <v>23</v>
      </c>
      <c r="C25" s="507"/>
      <c r="D25" s="507"/>
      <c r="E25" s="507"/>
      <c r="F25" s="390" t="s">
        <v>34</v>
      </c>
      <c r="G25" s="390"/>
      <c r="H25" s="424" t="s">
        <v>187</v>
      </c>
      <c r="I25" s="424" t="s">
        <v>188</v>
      </c>
      <c r="J25" s="424" t="s">
        <v>189</v>
      </c>
    </row>
    <row r="26" spans="2:10" ht="16.5" x14ac:dyDescent="0.25">
      <c r="B26" s="493" t="s">
        <v>15</v>
      </c>
      <c r="C26" s="493"/>
      <c r="D26" s="493" t="s">
        <v>13</v>
      </c>
      <c r="E26" s="493"/>
      <c r="F26" s="41" t="s">
        <v>35</v>
      </c>
      <c r="G26" s="41" t="s">
        <v>36</v>
      </c>
      <c r="H26" s="424"/>
      <c r="I26" s="424"/>
      <c r="J26" s="424"/>
    </row>
    <row r="27" spans="2:10" ht="16.5" x14ac:dyDescent="0.25">
      <c r="B27" s="511" t="s">
        <v>5</v>
      </c>
      <c r="C27" s="512"/>
      <c r="D27" s="376" t="s">
        <v>29</v>
      </c>
      <c r="E27" s="376"/>
      <c r="F27" s="24"/>
      <c r="G27" s="24"/>
      <c r="H27" s="24"/>
      <c r="I27" s="24"/>
      <c r="J27" s="24"/>
    </row>
    <row r="28" spans="2:10" ht="16.5" x14ac:dyDescent="0.25">
      <c r="B28" s="434" t="s">
        <v>163</v>
      </c>
      <c r="C28" s="436"/>
      <c r="D28" s="376" t="s">
        <v>45</v>
      </c>
      <c r="E28" s="376"/>
      <c r="F28" s="24"/>
      <c r="G28" s="24"/>
      <c r="H28" s="24"/>
      <c r="I28" s="24"/>
      <c r="J28" s="24"/>
    </row>
    <row r="29" spans="2:10" ht="16.5" x14ac:dyDescent="0.25">
      <c r="B29" s="434" t="s">
        <v>49</v>
      </c>
      <c r="C29" s="436"/>
      <c r="D29" s="376" t="s">
        <v>165</v>
      </c>
      <c r="E29" s="376"/>
      <c r="F29" s="24"/>
      <c r="G29" s="24"/>
      <c r="H29" s="24"/>
      <c r="I29" s="24"/>
      <c r="J29" s="24"/>
    </row>
    <row r="30" spans="2:10" ht="16.5" x14ac:dyDescent="0.25">
      <c r="B30" s="434" t="s">
        <v>162</v>
      </c>
      <c r="C30" s="436"/>
      <c r="D30" s="376" t="s">
        <v>46</v>
      </c>
      <c r="E30" s="376"/>
      <c r="F30" s="24"/>
      <c r="G30" s="24"/>
      <c r="H30" s="24"/>
      <c r="I30" s="24"/>
      <c r="J30" s="24"/>
    </row>
    <row r="31" spans="2:10" ht="16.5" customHeight="1" x14ac:dyDescent="0.25">
      <c r="B31" s="434" t="s">
        <v>164</v>
      </c>
      <c r="C31" s="436"/>
      <c r="D31" s="376" t="s">
        <v>166</v>
      </c>
      <c r="E31" s="376"/>
      <c r="F31" s="24"/>
      <c r="G31" s="160" t="s">
        <v>235</v>
      </c>
      <c r="H31" s="160">
        <v>621</v>
      </c>
      <c r="I31" s="160"/>
      <c r="J31" s="160">
        <v>0</v>
      </c>
    </row>
    <row r="32" spans="2:10" s="33" customFormat="1" ht="16.5" x14ac:dyDescent="0.25">
      <c r="B32" s="34"/>
      <c r="C32" s="34"/>
      <c r="D32" s="10"/>
      <c r="E32" s="10"/>
    </row>
    <row r="33" spans="2:10" ht="16.5" x14ac:dyDescent="0.25">
      <c r="B33" s="408" t="s">
        <v>42</v>
      </c>
      <c r="C33" s="409"/>
      <c r="D33" s="409"/>
      <c r="E33" s="44"/>
      <c r="F33" s="377" t="s">
        <v>34</v>
      </c>
      <c r="G33" s="378"/>
      <c r="H33" s="424" t="s">
        <v>187</v>
      </c>
      <c r="I33" s="424" t="s">
        <v>188</v>
      </c>
      <c r="J33" s="424" t="s">
        <v>189</v>
      </c>
    </row>
    <row r="34" spans="2:10" ht="16.5" x14ac:dyDescent="0.25">
      <c r="B34" s="503" t="s">
        <v>12</v>
      </c>
      <c r="C34" s="504"/>
      <c r="D34" s="505" t="s">
        <v>14</v>
      </c>
      <c r="E34" s="505"/>
      <c r="F34" s="45" t="s">
        <v>35</v>
      </c>
      <c r="G34" s="45" t="s">
        <v>36</v>
      </c>
      <c r="H34" s="424"/>
      <c r="I34" s="424"/>
      <c r="J34" s="424"/>
    </row>
    <row r="35" spans="2:10" ht="16.5" x14ac:dyDescent="0.25">
      <c r="B35" s="429" t="s">
        <v>5</v>
      </c>
      <c r="C35" s="429"/>
      <c r="D35" s="376" t="s">
        <v>29</v>
      </c>
      <c r="E35" s="376"/>
      <c r="F35" s="24"/>
      <c r="G35" s="24"/>
      <c r="H35" s="24"/>
      <c r="I35" s="24"/>
      <c r="J35" s="24"/>
    </row>
    <row r="36" spans="2:10" ht="16.5" x14ac:dyDescent="0.25">
      <c r="B36" s="429" t="s">
        <v>167</v>
      </c>
      <c r="C36" s="429"/>
      <c r="D36" s="376" t="s">
        <v>45</v>
      </c>
      <c r="E36" s="376"/>
      <c r="F36" s="24"/>
      <c r="G36" s="24"/>
      <c r="H36" s="24"/>
      <c r="I36" s="24"/>
      <c r="J36" s="24"/>
    </row>
    <row r="37" spans="2:10" ht="16.5" x14ac:dyDescent="0.25">
      <c r="B37" s="429" t="s">
        <v>168</v>
      </c>
      <c r="C37" s="429"/>
      <c r="D37" s="376" t="s">
        <v>46</v>
      </c>
      <c r="E37" s="376"/>
      <c r="F37" s="24"/>
      <c r="G37" s="160" t="s">
        <v>235</v>
      </c>
      <c r="H37" s="160">
        <v>621</v>
      </c>
      <c r="I37" s="160"/>
      <c r="J37" s="160">
        <v>0</v>
      </c>
    </row>
    <row r="38" spans="2:10" ht="16.5" customHeight="1" x14ac:dyDescent="0.25">
      <c r="E38" s="4"/>
      <c r="I38" s="88"/>
    </row>
    <row r="39" spans="2:10" ht="16.5" customHeight="1" x14ac:dyDescent="0.25">
      <c r="E39" s="4"/>
      <c r="I39" s="87" t="s">
        <v>191</v>
      </c>
      <c r="J39" s="4">
        <f>SUM(J27:J37)</f>
        <v>0</v>
      </c>
    </row>
    <row r="40" spans="2:10" ht="25.5" customHeight="1" x14ac:dyDescent="0.25">
      <c r="I40" s="4" t="s">
        <v>211</v>
      </c>
      <c r="J40" s="4">
        <f>+J39*5%</f>
        <v>0</v>
      </c>
    </row>
  </sheetData>
  <mergeCells count="57">
    <mergeCell ref="H33:H34"/>
    <mergeCell ref="I33:I34"/>
    <mergeCell ref="J33:J34"/>
    <mergeCell ref="H4:J4"/>
    <mergeCell ref="H5:H6"/>
    <mergeCell ref="I5:I6"/>
    <mergeCell ref="J5:J6"/>
    <mergeCell ref="H25:H26"/>
    <mergeCell ref="I25:I26"/>
    <mergeCell ref="J25:J26"/>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51" t="s">
        <v>130</v>
      </c>
      <c r="C1" s="451"/>
      <c r="D1" s="451"/>
      <c r="E1" s="451"/>
      <c r="F1" s="451"/>
      <c r="G1" s="451"/>
    </row>
    <row r="2" spans="2:10" ht="16.5" customHeight="1" x14ac:dyDescent="0.25">
      <c r="B2" s="451" t="s">
        <v>173</v>
      </c>
      <c r="C2" s="451"/>
      <c r="D2" s="451"/>
      <c r="E2" s="451"/>
      <c r="F2" s="451"/>
      <c r="G2" s="451"/>
    </row>
    <row r="3" spans="2:10" s="11" customFormat="1" ht="15" customHeight="1" x14ac:dyDescent="0.25">
      <c r="B3" s="451" t="s">
        <v>9</v>
      </c>
      <c r="C3" s="451"/>
      <c r="D3" s="451"/>
      <c r="E3" s="451"/>
      <c r="F3" s="451"/>
      <c r="G3" s="451"/>
    </row>
    <row r="4" spans="2:10" ht="18.75" customHeight="1" x14ac:dyDescent="0.25">
      <c r="B4" s="451" t="s">
        <v>37</v>
      </c>
      <c r="C4" s="451"/>
      <c r="D4" s="451"/>
      <c r="E4" s="451"/>
      <c r="F4" s="451"/>
      <c r="G4" s="451"/>
      <c r="H4" s="422" t="s">
        <v>190</v>
      </c>
      <c r="I4" s="423"/>
      <c r="J4" s="423"/>
    </row>
    <row r="5" spans="2:10" ht="16.5" x14ac:dyDescent="0.25">
      <c r="B5" s="495" t="s">
        <v>10</v>
      </c>
      <c r="C5" s="496"/>
      <c r="D5" s="497"/>
      <c r="E5" s="501">
        <v>600</v>
      </c>
      <c r="F5" s="390" t="s">
        <v>34</v>
      </c>
      <c r="G5" s="390"/>
      <c r="H5" s="424" t="s">
        <v>187</v>
      </c>
      <c r="I5" s="424" t="s">
        <v>188</v>
      </c>
      <c r="J5" s="424" t="s">
        <v>189</v>
      </c>
    </row>
    <row r="6" spans="2:10" ht="16.5" x14ac:dyDescent="0.25">
      <c r="B6" s="498"/>
      <c r="C6" s="499"/>
      <c r="D6" s="500"/>
      <c r="E6" s="502"/>
      <c r="F6" s="41" t="s">
        <v>35</v>
      </c>
      <c r="G6" s="41" t="s">
        <v>36</v>
      </c>
      <c r="H6" s="424"/>
      <c r="I6" s="424"/>
      <c r="J6" s="424"/>
    </row>
    <row r="7" spans="2:10" s="5" customFormat="1" ht="91.5" customHeight="1" x14ac:dyDescent="0.25">
      <c r="B7" s="523" t="s">
        <v>174</v>
      </c>
      <c r="C7" s="524"/>
      <c r="D7" s="525"/>
      <c r="E7" s="31">
        <v>100</v>
      </c>
      <c r="F7" s="141" t="s">
        <v>235</v>
      </c>
      <c r="G7" s="21"/>
      <c r="H7" s="159">
        <v>622</v>
      </c>
      <c r="I7" s="159" t="s">
        <v>254</v>
      </c>
      <c r="J7" s="159">
        <v>100</v>
      </c>
    </row>
    <row r="8" spans="2:10" s="5" customFormat="1" ht="114.75" customHeight="1" x14ac:dyDescent="0.25">
      <c r="B8" s="523" t="s">
        <v>175</v>
      </c>
      <c r="C8" s="524"/>
      <c r="D8" s="525"/>
      <c r="E8" s="31">
        <v>100</v>
      </c>
      <c r="F8" s="141" t="s">
        <v>235</v>
      </c>
      <c r="G8" s="23"/>
      <c r="H8" s="159">
        <v>622</v>
      </c>
      <c r="I8" s="159" t="s">
        <v>254</v>
      </c>
      <c r="J8" s="159">
        <v>100</v>
      </c>
    </row>
    <row r="9" spans="2:10" s="6" customFormat="1" ht="78" customHeight="1" x14ac:dyDescent="0.25">
      <c r="B9" s="523" t="s">
        <v>176</v>
      </c>
      <c r="C9" s="524"/>
      <c r="D9" s="525"/>
      <c r="E9" s="32">
        <v>50</v>
      </c>
      <c r="F9" s="141" t="s">
        <v>235</v>
      </c>
      <c r="G9" s="23"/>
      <c r="H9" s="159">
        <v>622</v>
      </c>
      <c r="I9" s="159" t="s">
        <v>254</v>
      </c>
      <c r="J9" s="159">
        <v>50</v>
      </c>
    </row>
    <row r="10" spans="2:10" s="6" customFormat="1" ht="78" customHeight="1" x14ac:dyDescent="0.25">
      <c r="B10" s="523" t="s">
        <v>177</v>
      </c>
      <c r="C10" s="524"/>
      <c r="D10" s="525"/>
      <c r="E10" s="68">
        <v>50</v>
      </c>
      <c r="F10" s="141" t="s">
        <v>235</v>
      </c>
      <c r="G10" s="24"/>
      <c r="H10" s="159">
        <v>622</v>
      </c>
      <c r="I10" s="159" t="s">
        <v>254</v>
      </c>
      <c r="J10" s="159">
        <v>50</v>
      </c>
    </row>
    <row r="11" spans="2:10" s="6" customFormat="1" ht="33.75" customHeight="1" x14ac:dyDescent="0.25">
      <c r="B11" s="523" t="s">
        <v>186</v>
      </c>
      <c r="C11" s="524"/>
      <c r="D11" s="525"/>
      <c r="E11" s="32">
        <v>100</v>
      </c>
      <c r="F11" s="141" t="s">
        <v>235</v>
      </c>
      <c r="G11" s="23"/>
      <c r="H11" s="159">
        <v>622</v>
      </c>
      <c r="I11" s="23"/>
      <c r="J11" s="159">
        <v>100</v>
      </c>
    </row>
    <row r="12" spans="2:10" s="6" customFormat="1" ht="65.25" customHeight="1" x14ac:dyDescent="0.25">
      <c r="B12" s="523" t="s">
        <v>181</v>
      </c>
      <c r="C12" s="524"/>
      <c r="D12" s="525"/>
      <c r="E12" s="32">
        <v>100</v>
      </c>
      <c r="F12" s="141" t="s">
        <v>235</v>
      </c>
      <c r="G12" s="23"/>
      <c r="H12" s="159">
        <v>622</v>
      </c>
      <c r="I12" s="159" t="s">
        <v>254</v>
      </c>
      <c r="J12" s="159">
        <v>100</v>
      </c>
    </row>
    <row r="13" spans="2:10" s="6" customFormat="1" ht="78" customHeight="1" x14ac:dyDescent="0.25">
      <c r="B13" s="523" t="s">
        <v>178</v>
      </c>
      <c r="C13" s="524"/>
      <c r="D13" s="525"/>
      <c r="E13" s="32">
        <v>20</v>
      </c>
      <c r="F13" s="141" t="s">
        <v>235</v>
      </c>
      <c r="G13" s="23"/>
      <c r="H13" s="159">
        <v>622</v>
      </c>
      <c r="I13" s="159" t="s">
        <v>255</v>
      </c>
      <c r="J13" s="159">
        <v>20</v>
      </c>
    </row>
    <row r="14" spans="2:10" s="6" customFormat="1" ht="78" customHeight="1" x14ac:dyDescent="0.25">
      <c r="B14" s="523" t="s">
        <v>110</v>
      </c>
      <c r="C14" s="524"/>
      <c r="D14" s="525"/>
      <c r="E14" s="68">
        <v>20</v>
      </c>
      <c r="F14" s="141" t="s">
        <v>235</v>
      </c>
      <c r="G14" s="24"/>
      <c r="H14" s="159">
        <v>622</v>
      </c>
      <c r="I14" s="23" t="s">
        <v>256</v>
      </c>
      <c r="J14" s="159">
        <v>20</v>
      </c>
    </row>
    <row r="15" spans="2:10" s="6" customFormat="1" ht="24.75" customHeight="1" x14ac:dyDescent="0.25">
      <c r="B15" s="523" t="s">
        <v>182</v>
      </c>
      <c r="C15" s="524"/>
      <c r="D15" s="525"/>
      <c r="E15" s="32">
        <v>20</v>
      </c>
      <c r="F15" s="23"/>
      <c r="G15" s="159" t="s">
        <v>235</v>
      </c>
      <c r="H15" s="159">
        <v>622</v>
      </c>
      <c r="I15" s="23"/>
      <c r="J15" s="159">
        <v>0</v>
      </c>
    </row>
    <row r="16" spans="2:10" s="6" customFormat="1" ht="31.5" customHeight="1" x14ac:dyDescent="0.25">
      <c r="B16" s="523" t="s">
        <v>179</v>
      </c>
      <c r="C16" s="524"/>
      <c r="D16" s="525"/>
      <c r="E16" s="32">
        <v>20</v>
      </c>
      <c r="F16" s="23"/>
      <c r="G16" s="159" t="s">
        <v>235</v>
      </c>
      <c r="H16" s="159">
        <v>622</v>
      </c>
      <c r="I16" s="23"/>
      <c r="J16" s="159">
        <v>0</v>
      </c>
    </row>
    <row r="17" spans="2:10" s="6" customFormat="1" ht="76.5" customHeight="1" x14ac:dyDescent="0.25">
      <c r="B17" s="523" t="s">
        <v>180</v>
      </c>
      <c r="C17" s="524"/>
      <c r="D17" s="525"/>
      <c r="E17" s="68">
        <v>10</v>
      </c>
      <c r="F17" s="141" t="s">
        <v>235</v>
      </c>
      <c r="G17" s="24"/>
      <c r="H17" s="159">
        <v>622</v>
      </c>
      <c r="I17" s="161">
        <v>40000</v>
      </c>
      <c r="J17" s="159">
        <v>10</v>
      </c>
    </row>
    <row r="18" spans="2:10" s="6" customFormat="1" ht="52.5" customHeight="1" x14ac:dyDescent="0.25">
      <c r="B18" s="523" t="s">
        <v>111</v>
      </c>
      <c r="C18" s="524"/>
      <c r="D18" s="525"/>
      <c r="E18" s="32">
        <v>10</v>
      </c>
      <c r="F18" s="141" t="s">
        <v>235</v>
      </c>
      <c r="G18" s="23"/>
      <c r="H18" s="159">
        <v>622</v>
      </c>
      <c r="I18" s="23" t="s">
        <v>256</v>
      </c>
      <c r="J18" s="159">
        <v>10</v>
      </c>
    </row>
    <row r="19" spans="2:10" ht="21" customHeight="1" x14ac:dyDescent="0.25">
      <c r="B19" s="493" t="s">
        <v>11</v>
      </c>
      <c r="C19" s="493"/>
      <c r="D19" s="493"/>
      <c r="E19" s="43">
        <f>SUM(E7:E18)</f>
        <v>600</v>
      </c>
      <c r="I19" s="87" t="s">
        <v>191</v>
      </c>
      <c r="J19" s="127">
        <f>SUM(J7:J18)</f>
        <v>560</v>
      </c>
    </row>
    <row r="20" spans="2:10" s="5" customFormat="1" ht="16.5" x14ac:dyDescent="0.25">
      <c r="I20" s="5" t="s">
        <v>211</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H5:H6"/>
    <mergeCell ref="I5:I6"/>
    <mergeCell ref="J5:J6"/>
    <mergeCell ref="H4:J4"/>
    <mergeCell ref="B1:G1"/>
    <mergeCell ref="B2:G2"/>
    <mergeCell ref="B3:G3"/>
    <mergeCell ref="B4:G4"/>
    <mergeCell ref="B5:D6"/>
    <mergeCell ref="E5:E6"/>
    <mergeCell ref="F5:G5"/>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451" t="s">
        <v>130</v>
      </c>
      <c r="C1" s="451"/>
      <c r="D1" s="451"/>
      <c r="E1" s="451"/>
      <c r="F1" s="451"/>
      <c r="G1" s="451"/>
    </row>
    <row r="2" spans="2:15" ht="16.5" customHeight="1" x14ac:dyDescent="0.25">
      <c r="B2" s="451" t="s">
        <v>183</v>
      </c>
      <c r="C2" s="451"/>
      <c r="D2" s="451"/>
      <c r="E2" s="451"/>
      <c r="F2" s="451"/>
      <c r="G2" s="451"/>
    </row>
    <row r="3" spans="2:15" s="11" customFormat="1" ht="15" customHeight="1" x14ac:dyDescent="0.25">
      <c r="B3" s="451" t="s">
        <v>9</v>
      </c>
      <c r="C3" s="451"/>
      <c r="D3" s="451"/>
      <c r="E3" s="451"/>
      <c r="F3" s="451"/>
      <c r="G3" s="451"/>
    </row>
    <row r="4" spans="2:15" ht="16.5" customHeight="1" x14ac:dyDescent="0.25">
      <c r="B4" s="451" t="s">
        <v>37</v>
      </c>
      <c r="C4" s="451"/>
      <c r="D4" s="451"/>
      <c r="E4" s="451"/>
      <c r="F4" s="451"/>
      <c r="G4" s="451"/>
      <c r="I4" s="89" t="s">
        <v>192</v>
      </c>
      <c r="J4" s="89"/>
      <c r="K4" s="89"/>
      <c r="L4" s="89"/>
      <c r="M4" s="89" t="s">
        <v>193</v>
      </c>
      <c r="N4" s="89"/>
    </row>
    <row r="5" spans="2:15" ht="16.5" x14ac:dyDescent="0.25">
      <c r="B5" s="495" t="s">
        <v>10</v>
      </c>
      <c r="C5" s="496"/>
      <c r="D5" s="497"/>
      <c r="E5" s="501">
        <v>600</v>
      </c>
      <c r="F5" s="390" t="s">
        <v>34</v>
      </c>
      <c r="G5" s="390"/>
      <c r="H5" s="424" t="s">
        <v>187</v>
      </c>
      <c r="I5" s="424" t="s">
        <v>188</v>
      </c>
      <c r="J5" s="424" t="s">
        <v>189</v>
      </c>
      <c r="K5" s="390" t="s">
        <v>34</v>
      </c>
      <c r="L5" s="390"/>
      <c r="M5" s="527" t="s">
        <v>187</v>
      </c>
      <c r="N5" s="527" t="s">
        <v>188</v>
      </c>
      <c r="O5" s="527" t="s">
        <v>189</v>
      </c>
    </row>
    <row r="6" spans="2:15" ht="16.5" x14ac:dyDescent="0.25">
      <c r="B6" s="498"/>
      <c r="C6" s="499"/>
      <c r="D6" s="500"/>
      <c r="E6" s="502"/>
      <c r="F6" s="41" t="s">
        <v>35</v>
      </c>
      <c r="G6" s="41" t="s">
        <v>36</v>
      </c>
      <c r="H6" s="424"/>
      <c r="I6" s="424"/>
      <c r="J6" s="424"/>
      <c r="K6" s="41" t="s">
        <v>35</v>
      </c>
      <c r="L6" s="41" t="s">
        <v>36</v>
      </c>
      <c r="M6" s="527"/>
      <c r="N6" s="527"/>
      <c r="O6" s="527"/>
    </row>
    <row r="7" spans="2:15" s="5" customFormat="1" ht="16.5" x14ac:dyDescent="0.25">
      <c r="B7" s="516" t="s">
        <v>184</v>
      </c>
      <c r="C7" s="517"/>
      <c r="D7" s="518"/>
      <c r="E7" s="31">
        <v>300</v>
      </c>
      <c r="F7" s="141" t="s">
        <v>235</v>
      </c>
      <c r="G7" s="142"/>
      <c r="H7" s="159">
        <v>135</v>
      </c>
      <c r="I7" s="159" t="s">
        <v>264</v>
      </c>
      <c r="J7" s="159">
        <v>300</v>
      </c>
      <c r="K7" s="159" t="s">
        <v>235</v>
      </c>
      <c r="L7" s="159"/>
      <c r="M7" s="159">
        <v>61</v>
      </c>
      <c r="N7" s="159" t="s">
        <v>262</v>
      </c>
      <c r="O7" s="175">
        <f>(20*J7)/22</f>
        <v>272.72727272727275</v>
      </c>
    </row>
    <row r="8" spans="2:15" s="5" customFormat="1" ht="16.5" x14ac:dyDescent="0.25">
      <c r="B8" s="516" t="s">
        <v>185</v>
      </c>
      <c r="C8" s="517"/>
      <c r="D8" s="518"/>
      <c r="E8" s="31">
        <v>300</v>
      </c>
      <c r="F8" s="159" t="s">
        <v>235</v>
      </c>
      <c r="G8" s="159"/>
      <c r="H8" s="159">
        <v>135</v>
      </c>
      <c r="I8" s="159" t="s">
        <v>265</v>
      </c>
      <c r="J8" s="159">
        <v>300</v>
      </c>
      <c r="K8" s="159" t="s">
        <v>235</v>
      </c>
      <c r="L8" s="159"/>
      <c r="M8" s="159">
        <v>61</v>
      </c>
      <c r="N8" s="159" t="s">
        <v>263</v>
      </c>
      <c r="O8" s="175">
        <f>(32*J8)/35</f>
        <v>274.28571428571428</v>
      </c>
    </row>
    <row r="9" spans="2:15" ht="21" customHeight="1" x14ac:dyDescent="0.25">
      <c r="B9" s="493" t="s">
        <v>11</v>
      </c>
      <c r="C9" s="493"/>
      <c r="D9" s="493"/>
      <c r="E9" s="43">
        <f>SUM(E7:E8)</f>
        <v>600</v>
      </c>
      <c r="J9" s="43">
        <f>SUM(J7:J8)</f>
        <v>600</v>
      </c>
      <c r="K9" s="174"/>
      <c r="L9" s="174"/>
      <c r="O9" s="43">
        <f>SUM(O7:O8)</f>
        <v>547.01298701298697</v>
      </c>
    </row>
    <row r="10" spans="2:15" s="5" customFormat="1" ht="66" customHeight="1" x14ac:dyDescent="0.25">
      <c r="H10" s="526" t="s">
        <v>267</v>
      </c>
      <c r="I10" s="526"/>
      <c r="J10" s="526"/>
    </row>
    <row r="11" spans="2:15" ht="23.25" customHeight="1" x14ac:dyDescent="0.25">
      <c r="E11" s="4"/>
    </row>
    <row r="12" spans="2:15" ht="47.25" customHeight="1" x14ac:dyDescent="0.25">
      <c r="E12" s="4"/>
    </row>
    <row r="13" spans="2:15" ht="47.25" customHeight="1" x14ac:dyDescent="0.25">
      <c r="E13" s="4"/>
    </row>
  </sheetData>
  <mergeCells count="18">
    <mergeCell ref="O5:O6"/>
    <mergeCell ref="H5:H6"/>
    <mergeCell ref="I5:I6"/>
    <mergeCell ref="J5:J6"/>
    <mergeCell ref="M5:M6"/>
    <mergeCell ref="N5:N6"/>
    <mergeCell ref="K5:L5"/>
    <mergeCell ref="H10:J10"/>
    <mergeCell ref="B7:D7"/>
    <mergeCell ref="B8:D8"/>
    <mergeCell ref="B9:D9"/>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451" t="s">
        <v>130</v>
      </c>
      <c r="C1" s="451"/>
      <c r="D1" s="451"/>
      <c r="E1" s="451"/>
      <c r="F1" s="451"/>
      <c r="G1" s="451"/>
    </row>
    <row r="2" spans="2:10" ht="16.5" customHeight="1" x14ac:dyDescent="0.25">
      <c r="B2" s="451" t="s">
        <v>68</v>
      </c>
      <c r="C2" s="451"/>
      <c r="D2" s="451"/>
      <c r="E2" s="451"/>
      <c r="F2" s="451"/>
      <c r="G2" s="451"/>
    </row>
    <row r="3" spans="2:10" s="11" customFormat="1" ht="15" customHeight="1" x14ac:dyDescent="0.25">
      <c r="B3" s="451" t="s">
        <v>9</v>
      </c>
      <c r="C3" s="451"/>
      <c r="D3" s="451"/>
      <c r="E3" s="451"/>
      <c r="F3" s="451"/>
      <c r="G3" s="451"/>
    </row>
    <row r="4" spans="2:10" ht="16.5" customHeight="1" x14ac:dyDescent="0.25">
      <c r="B4" s="451" t="s">
        <v>37</v>
      </c>
      <c r="C4" s="451"/>
      <c r="D4" s="451"/>
      <c r="E4" s="451"/>
      <c r="F4" s="451"/>
      <c r="G4" s="451"/>
      <c r="H4" s="422" t="s">
        <v>190</v>
      </c>
      <c r="I4" s="423"/>
      <c r="J4" s="423"/>
    </row>
    <row r="5" spans="2:10" ht="16.5" x14ac:dyDescent="0.25">
      <c r="B5" s="495" t="s">
        <v>10</v>
      </c>
      <c r="C5" s="496"/>
      <c r="D5" s="497"/>
      <c r="E5" s="501">
        <v>600</v>
      </c>
      <c r="F5" s="390" t="s">
        <v>34</v>
      </c>
      <c r="G5" s="390"/>
      <c r="H5" s="424" t="s">
        <v>187</v>
      </c>
      <c r="I5" s="424" t="s">
        <v>188</v>
      </c>
      <c r="J5" s="424" t="s">
        <v>189</v>
      </c>
    </row>
    <row r="6" spans="2:10" ht="16.5" x14ac:dyDescent="0.25">
      <c r="B6" s="498"/>
      <c r="C6" s="499"/>
      <c r="D6" s="500"/>
      <c r="E6" s="502"/>
      <c r="F6" s="41" t="s">
        <v>35</v>
      </c>
      <c r="G6" s="41" t="s">
        <v>36</v>
      </c>
      <c r="H6" s="424"/>
      <c r="I6" s="424"/>
      <c r="J6" s="424"/>
    </row>
    <row r="7" spans="2:10" s="5" customFormat="1" ht="59.25" customHeight="1" x14ac:dyDescent="0.25">
      <c r="B7" s="523" t="s">
        <v>113</v>
      </c>
      <c r="C7" s="524"/>
      <c r="D7" s="525"/>
      <c r="E7" s="31">
        <v>200</v>
      </c>
      <c r="F7" s="141" t="s">
        <v>235</v>
      </c>
      <c r="G7" s="142"/>
      <c r="H7" s="159">
        <v>623</v>
      </c>
      <c r="I7" s="159" t="s">
        <v>257</v>
      </c>
      <c r="J7" s="159">
        <v>200</v>
      </c>
    </row>
    <row r="8" spans="2:10" s="5" customFormat="1" ht="90.75" customHeight="1" x14ac:dyDescent="0.25">
      <c r="B8" s="523" t="s">
        <v>112</v>
      </c>
      <c r="C8" s="524"/>
      <c r="D8" s="525"/>
      <c r="E8" s="31">
        <v>200</v>
      </c>
      <c r="F8" s="159" t="s">
        <v>235</v>
      </c>
      <c r="G8" s="159"/>
      <c r="H8" s="159">
        <v>623</v>
      </c>
      <c r="I8" s="159" t="s">
        <v>257</v>
      </c>
      <c r="J8" s="159">
        <v>200</v>
      </c>
    </row>
    <row r="9" spans="2:10" s="6" customFormat="1" ht="78" customHeight="1" x14ac:dyDescent="0.25">
      <c r="B9" s="523" t="s">
        <v>114</v>
      </c>
      <c r="C9" s="524"/>
      <c r="D9" s="525"/>
      <c r="E9" s="32">
        <v>200</v>
      </c>
      <c r="F9" s="159" t="s">
        <v>235</v>
      </c>
      <c r="G9" s="159"/>
      <c r="H9" s="159">
        <v>623</v>
      </c>
      <c r="I9" s="159" t="s">
        <v>258</v>
      </c>
      <c r="J9" s="159">
        <v>200</v>
      </c>
    </row>
    <row r="10" spans="2:10" ht="21" customHeight="1" x14ac:dyDescent="0.25">
      <c r="B10" s="493" t="s">
        <v>11</v>
      </c>
      <c r="C10" s="493"/>
      <c r="D10" s="493"/>
      <c r="E10" s="43">
        <f>SUM(E7:E9)</f>
        <v>600</v>
      </c>
      <c r="I10" s="87" t="s">
        <v>191</v>
      </c>
      <c r="J10" s="127">
        <f>SUM(J7:J9)</f>
        <v>600</v>
      </c>
    </row>
    <row r="11" spans="2:10" s="5" customFormat="1" ht="16.5" x14ac:dyDescent="0.25">
      <c r="I11" s="5" t="s">
        <v>211</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H4:J4"/>
    <mergeCell ref="H5:H6"/>
    <mergeCell ref="I5:I6"/>
    <mergeCell ref="J5:J6"/>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401" t="s">
        <v>130</v>
      </c>
      <c r="C1" s="401"/>
      <c r="D1" s="401"/>
      <c r="E1" s="401"/>
      <c r="F1" s="401"/>
    </row>
    <row r="2" spans="2:9" ht="18.75" x14ac:dyDescent="0.3">
      <c r="B2" s="401" t="s">
        <v>69</v>
      </c>
      <c r="C2" s="401"/>
      <c r="D2" s="401"/>
      <c r="E2" s="401"/>
      <c r="F2" s="401"/>
    </row>
    <row r="3" spans="2:9" ht="18.75" x14ac:dyDescent="0.3">
      <c r="B3" s="401" t="s">
        <v>9</v>
      </c>
      <c r="C3" s="401"/>
      <c r="D3" s="401"/>
      <c r="E3" s="401"/>
      <c r="F3" s="401"/>
    </row>
    <row r="4" spans="2:9" ht="18.75" x14ac:dyDescent="0.3">
      <c r="B4" s="401" t="s">
        <v>37</v>
      </c>
      <c r="C4" s="401"/>
      <c r="D4" s="401"/>
      <c r="E4" s="401"/>
      <c r="F4" s="401"/>
      <c r="G4" s="422" t="s">
        <v>190</v>
      </c>
      <c r="H4" s="423"/>
      <c r="I4" s="423"/>
    </row>
    <row r="5" spans="2:9" x14ac:dyDescent="0.25">
      <c r="B5" s="438" t="s">
        <v>0</v>
      </c>
      <c r="C5" s="439"/>
      <c r="D5" s="442" t="s">
        <v>44</v>
      </c>
      <c r="E5" s="390" t="s">
        <v>34</v>
      </c>
      <c r="F5" s="390"/>
      <c r="G5" s="424" t="s">
        <v>187</v>
      </c>
      <c r="H5" s="424" t="s">
        <v>188</v>
      </c>
      <c r="I5" s="424" t="s">
        <v>189</v>
      </c>
    </row>
    <row r="6" spans="2:9" x14ac:dyDescent="0.25">
      <c r="B6" s="440"/>
      <c r="C6" s="441"/>
      <c r="D6" s="443"/>
      <c r="E6" s="41" t="s">
        <v>35</v>
      </c>
      <c r="F6" s="41" t="s">
        <v>36</v>
      </c>
      <c r="G6" s="424"/>
      <c r="H6" s="424"/>
      <c r="I6" s="424"/>
    </row>
    <row r="7" spans="2:9" ht="30.75" customHeight="1" x14ac:dyDescent="0.25">
      <c r="B7" s="536" t="s">
        <v>127</v>
      </c>
      <c r="C7" s="536"/>
      <c r="D7" s="51"/>
      <c r="E7" s="25"/>
      <c r="F7" s="25"/>
      <c r="G7" s="21"/>
      <c r="H7" s="21"/>
      <c r="I7" s="21"/>
    </row>
    <row r="8" spans="2:9" x14ac:dyDescent="0.25">
      <c r="B8" s="537" t="s">
        <v>115</v>
      </c>
      <c r="C8" s="538"/>
      <c r="D8" s="51"/>
      <c r="E8" s="25"/>
      <c r="F8" s="25"/>
      <c r="G8" s="21"/>
      <c r="H8" s="21"/>
      <c r="I8" s="21"/>
    </row>
    <row r="9" spans="2:9" ht="19.5" customHeight="1" x14ac:dyDescent="0.25">
      <c r="B9" s="52" t="s">
        <v>7</v>
      </c>
      <c r="C9" s="53">
        <v>0</v>
      </c>
      <c r="D9" s="539">
        <v>300</v>
      </c>
      <c r="E9" s="544"/>
      <c r="F9" s="547" t="s">
        <v>235</v>
      </c>
      <c r="G9" s="142">
        <v>624</v>
      </c>
      <c r="H9" s="21"/>
      <c r="I9" s="142">
        <v>0</v>
      </c>
    </row>
    <row r="10" spans="2:9" ht="19.5" customHeight="1" x14ac:dyDescent="0.25">
      <c r="B10" s="54">
        <v>50000000</v>
      </c>
      <c r="C10" s="55">
        <v>30</v>
      </c>
      <c r="D10" s="540"/>
      <c r="E10" s="545"/>
      <c r="F10" s="548"/>
      <c r="G10" s="142"/>
      <c r="H10" s="21"/>
      <c r="I10" s="142"/>
    </row>
    <row r="11" spans="2:9" ht="19.5" customHeight="1" x14ac:dyDescent="0.25">
      <c r="B11" s="54">
        <v>100000000</v>
      </c>
      <c r="C11" s="55">
        <v>80</v>
      </c>
      <c r="D11" s="540"/>
      <c r="E11" s="545"/>
      <c r="F11" s="548"/>
      <c r="G11" s="142"/>
      <c r="H11" s="21"/>
      <c r="I11" s="142"/>
    </row>
    <row r="12" spans="2:9" ht="19.5" customHeight="1" x14ac:dyDescent="0.25">
      <c r="B12" s="54">
        <v>300000000</v>
      </c>
      <c r="C12" s="55">
        <v>150</v>
      </c>
      <c r="D12" s="540"/>
      <c r="E12" s="545"/>
      <c r="F12" s="548"/>
      <c r="G12" s="142"/>
      <c r="H12" s="21"/>
      <c r="I12" s="142"/>
    </row>
    <row r="13" spans="2:9" ht="19.5" customHeight="1" x14ac:dyDescent="0.25">
      <c r="B13" s="54">
        <v>500000000</v>
      </c>
      <c r="C13" s="55">
        <v>250</v>
      </c>
      <c r="D13" s="541"/>
      <c r="E13" s="546"/>
      <c r="F13" s="549"/>
      <c r="G13" s="142"/>
      <c r="H13" s="21"/>
      <c r="I13" s="142"/>
    </row>
    <row r="14" spans="2:9" ht="57" customHeight="1" x14ac:dyDescent="0.25">
      <c r="B14" s="535" t="s">
        <v>128</v>
      </c>
      <c r="C14" s="535"/>
      <c r="D14" s="56">
        <v>50</v>
      </c>
      <c r="E14" s="25"/>
      <c r="F14" s="158" t="s">
        <v>235</v>
      </c>
      <c r="G14" s="142">
        <v>624</v>
      </c>
      <c r="H14" s="21"/>
      <c r="I14" s="142">
        <v>0</v>
      </c>
    </row>
    <row r="15" spans="2:9" ht="71.25" customHeight="1" x14ac:dyDescent="0.25">
      <c r="B15" s="542" t="s">
        <v>129</v>
      </c>
      <c r="C15" s="543"/>
      <c r="D15" s="56">
        <v>50</v>
      </c>
      <c r="E15" s="25"/>
      <c r="F15" s="158" t="s">
        <v>235</v>
      </c>
      <c r="G15" s="142">
        <v>624</v>
      </c>
      <c r="H15" s="21"/>
      <c r="I15" s="142">
        <v>0</v>
      </c>
    </row>
    <row r="16" spans="2:9" ht="23.25" customHeight="1" x14ac:dyDescent="0.25">
      <c r="B16" s="390" t="s">
        <v>11</v>
      </c>
      <c r="C16" s="390"/>
      <c r="D16" s="48">
        <f>SUM(D9:D15)</f>
        <v>400</v>
      </c>
      <c r="E16" s="13"/>
      <c r="F16" s="13"/>
      <c r="H16" s="74" t="s">
        <v>191</v>
      </c>
      <c r="I16" s="126">
        <f>SUM(I9:I15)</f>
        <v>0</v>
      </c>
    </row>
    <row r="17" spans="2:11" ht="19.5" customHeight="1" x14ac:dyDescent="0.25">
      <c r="B17" s="13"/>
      <c r="C17" s="13"/>
      <c r="D17" s="13"/>
      <c r="E17" s="13"/>
      <c r="F17" s="13"/>
      <c r="H17" s="27" t="s">
        <v>212</v>
      </c>
      <c r="I17" s="11">
        <f>+I16*10%</f>
        <v>0</v>
      </c>
    </row>
    <row r="18" spans="2:11" ht="18.75" customHeight="1" x14ac:dyDescent="0.25">
      <c r="B18" s="13"/>
      <c r="C18" s="13"/>
      <c r="D18" s="13"/>
      <c r="E18" s="13"/>
      <c r="F18" s="13"/>
    </row>
    <row r="19" spans="2:11" ht="38.25" customHeight="1" x14ac:dyDescent="0.25">
      <c r="B19" s="390" t="s">
        <v>70</v>
      </c>
      <c r="C19" s="390"/>
      <c r="D19" s="390"/>
      <c r="E19" s="390"/>
      <c r="F19" s="390"/>
    </row>
    <row r="20" spans="2:11" x14ac:dyDescent="0.25">
      <c r="B20" s="57" t="s">
        <v>169</v>
      </c>
      <c r="C20" s="58"/>
      <c r="D20" s="58"/>
      <c r="E20" s="528" t="s">
        <v>171</v>
      </c>
      <c r="F20" s="529"/>
    </row>
    <row r="21" spans="2:11" x14ac:dyDescent="0.25">
      <c r="B21" s="57" t="s">
        <v>71</v>
      </c>
      <c r="C21" s="58"/>
      <c r="D21" s="58"/>
      <c r="E21" s="528" t="s">
        <v>25</v>
      </c>
      <c r="F21" s="529"/>
    </row>
    <row r="22" spans="2:11" x14ac:dyDescent="0.25">
      <c r="B22" s="59"/>
      <c r="C22" s="59"/>
      <c r="D22" s="59"/>
      <c r="E22" s="59"/>
      <c r="F22" s="59"/>
    </row>
    <row r="23" spans="2:11" ht="16.5" customHeight="1" x14ac:dyDescent="0.25">
      <c r="B23" s="532" t="s">
        <v>170</v>
      </c>
      <c r="C23" s="532"/>
      <c r="D23" s="532"/>
      <c r="E23" s="532"/>
      <c r="F23" s="533"/>
      <c r="G23" s="550" t="s">
        <v>34</v>
      </c>
      <c r="H23" s="550"/>
      <c r="I23" s="424" t="s">
        <v>187</v>
      </c>
      <c r="J23" s="424" t="s">
        <v>188</v>
      </c>
      <c r="K23" s="424" t="s">
        <v>189</v>
      </c>
    </row>
    <row r="24" spans="2:11" ht="16.5" customHeight="1" x14ac:dyDescent="0.25">
      <c r="B24" s="60" t="s">
        <v>15</v>
      </c>
      <c r="C24" s="534" t="s">
        <v>14</v>
      </c>
      <c r="D24" s="531" t="s">
        <v>72</v>
      </c>
      <c r="E24" s="531"/>
      <c r="F24" s="531"/>
      <c r="G24" s="70" t="s">
        <v>35</v>
      </c>
      <c r="H24" s="70" t="s">
        <v>36</v>
      </c>
      <c r="I24" s="424"/>
      <c r="J24" s="424"/>
      <c r="K24" s="424"/>
    </row>
    <row r="25" spans="2:11" x14ac:dyDescent="0.25">
      <c r="B25" s="61" t="s">
        <v>5</v>
      </c>
      <c r="C25" s="530">
        <v>200</v>
      </c>
      <c r="D25" s="531"/>
      <c r="E25" s="531"/>
      <c r="F25" s="531"/>
      <c r="G25" s="21"/>
      <c r="H25" s="21"/>
      <c r="I25" s="21"/>
      <c r="J25" s="21"/>
      <c r="K25" s="21"/>
    </row>
    <row r="26" spans="2:11" x14ac:dyDescent="0.25">
      <c r="B26" s="61" t="s">
        <v>73</v>
      </c>
      <c r="C26" s="530">
        <v>100</v>
      </c>
      <c r="D26" s="531"/>
      <c r="E26" s="531"/>
      <c r="F26" s="531"/>
      <c r="G26" s="21"/>
      <c r="H26" s="21"/>
      <c r="I26" s="21"/>
      <c r="J26" s="21"/>
      <c r="K26" s="21"/>
    </row>
    <row r="27" spans="2:11" x14ac:dyDescent="0.25">
      <c r="B27" s="61" t="s">
        <v>74</v>
      </c>
      <c r="C27" s="530">
        <v>50</v>
      </c>
      <c r="D27" s="531"/>
      <c r="E27" s="531"/>
      <c r="F27" s="531"/>
      <c r="G27" s="21"/>
      <c r="H27" s="21"/>
      <c r="I27" s="21"/>
      <c r="J27" s="21"/>
      <c r="K27" s="21"/>
    </row>
    <row r="28" spans="2:11" x14ac:dyDescent="0.25">
      <c r="B28" s="61" t="s">
        <v>172</v>
      </c>
      <c r="C28" s="530">
        <v>20</v>
      </c>
      <c r="D28" s="531"/>
      <c r="E28" s="531"/>
      <c r="F28" s="531"/>
      <c r="G28" s="21"/>
      <c r="H28" s="141" t="s">
        <v>235</v>
      </c>
      <c r="I28" s="142">
        <v>624</v>
      </c>
      <c r="J28" s="141" t="s">
        <v>259</v>
      </c>
      <c r="K28" s="142">
        <v>0</v>
      </c>
    </row>
    <row r="29" spans="2:11" ht="17.25" customHeight="1" x14ac:dyDescent="0.25">
      <c r="J29" s="74" t="s">
        <v>191</v>
      </c>
      <c r="K29" s="11">
        <f>SUM(K25:K28)</f>
        <v>0</v>
      </c>
    </row>
    <row r="30" spans="2:11" ht="15" customHeight="1" x14ac:dyDescent="0.25">
      <c r="J30" s="27" t="s">
        <v>212</v>
      </c>
      <c r="K30" s="11">
        <f>+K29*10%</f>
        <v>0</v>
      </c>
    </row>
    <row r="31" spans="2:11" ht="15" customHeight="1" x14ac:dyDescent="0.25"/>
    <row r="36" ht="17.25" customHeight="1" x14ac:dyDescent="0.25"/>
  </sheetData>
  <mergeCells count="32">
    <mergeCell ref="J23:J24"/>
    <mergeCell ref="K23:K24"/>
    <mergeCell ref="G4:I4"/>
    <mergeCell ref="G5:G6"/>
    <mergeCell ref="H5:H6"/>
    <mergeCell ref="I5:I6"/>
    <mergeCell ref="G23:H23"/>
    <mergeCell ref="I23:I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5"/>
  <sheetViews>
    <sheetView tabSelected="1" view="pageBreakPreview" topLeftCell="A13" zoomScale="80" zoomScaleNormal="80" zoomScaleSheetLayoutView="80" zoomScalePageLayoutView="70" workbookViewId="0">
      <selection activeCell="B21" sqref="B21"/>
    </sheetView>
  </sheetViews>
  <sheetFormatPr baseColWidth="10" defaultColWidth="11.42578125" defaultRowHeight="12.75" x14ac:dyDescent="0.2"/>
  <cols>
    <col min="1" max="1" width="10" style="203" customWidth="1"/>
    <col min="2" max="2" width="106.42578125" style="204" customWidth="1"/>
    <col min="3" max="3" width="20.85546875" style="205" customWidth="1"/>
    <col min="4" max="4" width="51.7109375" style="204" customWidth="1"/>
    <col min="5" max="5" width="20.85546875" style="205" customWidth="1"/>
    <col min="6" max="6" width="51.7109375" style="204" customWidth="1"/>
    <col min="7" max="7" width="20.7109375" style="182" customWidth="1"/>
    <col min="8" max="8" width="51.7109375" style="182" customWidth="1"/>
    <col min="9" max="16384" width="11.42578125" style="182"/>
  </cols>
  <sheetData>
    <row r="1" spans="1:8" s="180" customFormat="1" ht="33" customHeight="1" x14ac:dyDescent="0.25">
      <c r="A1" s="179"/>
      <c r="B1" s="304" t="s">
        <v>270</v>
      </c>
      <c r="C1" s="304"/>
      <c r="D1" s="304"/>
      <c r="E1" s="304"/>
      <c r="F1" s="304"/>
    </row>
    <row r="2" spans="1:8" s="180" customFormat="1" ht="33" customHeight="1" x14ac:dyDescent="0.25">
      <c r="A2" s="179"/>
      <c r="B2" s="304" t="s">
        <v>271</v>
      </c>
      <c r="C2" s="304"/>
      <c r="D2" s="304"/>
      <c r="E2" s="304"/>
      <c r="F2" s="304"/>
    </row>
    <row r="3" spans="1:8" s="180" customFormat="1" ht="33" customHeight="1" x14ac:dyDescent="0.25">
      <c r="A3" s="179"/>
      <c r="B3" s="304" t="s">
        <v>272</v>
      </c>
      <c r="C3" s="304"/>
      <c r="D3" s="304"/>
      <c r="E3" s="304"/>
      <c r="F3" s="304"/>
    </row>
    <row r="4" spans="1:8" s="180" customFormat="1" ht="33" customHeight="1" x14ac:dyDescent="0.25">
      <c r="A4" s="179"/>
      <c r="B4" s="305" t="s">
        <v>325</v>
      </c>
      <c r="C4" s="305"/>
      <c r="D4" s="305"/>
      <c r="E4" s="305"/>
      <c r="F4" s="305"/>
    </row>
    <row r="5" spans="1:8" s="180" customFormat="1" ht="83.25" customHeight="1" x14ac:dyDescent="0.25">
      <c r="A5" s="181"/>
      <c r="B5" s="306" t="s">
        <v>274</v>
      </c>
      <c r="C5" s="307"/>
      <c r="D5" s="307"/>
      <c r="E5" s="307"/>
      <c r="F5" s="307"/>
    </row>
    <row r="6" spans="1:8" ht="25.5" customHeight="1" x14ac:dyDescent="0.2">
      <c r="A6" s="299" t="s">
        <v>275</v>
      </c>
      <c r="B6" s="302" t="s">
        <v>276</v>
      </c>
      <c r="C6" s="292">
        <v>1</v>
      </c>
      <c r="D6" s="292"/>
      <c r="E6" s="292">
        <v>2</v>
      </c>
      <c r="F6" s="292"/>
      <c r="G6" s="292">
        <v>3</v>
      </c>
      <c r="H6" s="292"/>
    </row>
    <row r="7" spans="1:8" ht="52.5" customHeight="1" x14ac:dyDescent="0.2">
      <c r="A7" s="300"/>
      <c r="B7" s="303"/>
      <c r="C7" s="308" t="s">
        <v>192</v>
      </c>
      <c r="D7" s="309"/>
      <c r="E7" s="308" t="s">
        <v>193</v>
      </c>
      <c r="F7" s="309"/>
      <c r="G7" s="308" t="s">
        <v>326</v>
      </c>
      <c r="H7" s="309"/>
    </row>
    <row r="8" spans="1:8" ht="64.5" customHeight="1" x14ac:dyDescent="0.2">
      <c r="A8" s="301"/>
      <c r="B8" s="183" t="s">
        <v>280</v>
      </c>
      <c r="C8" s="183" t="s">
        <v>208</v>
      </c>
      <c r="D8" s="184" t="s">
        <v>281</v>
      </c>
      <c r="E8" s="183" t="s">
        <v>208</v>
      </c>
      <c r="F8" s="184" t="s">
        <v>281</v>
      </c>
      <c r="G8" s="185" t="s">
        <v>208</v>
      </c>
      <c r="H8" s="184" t="s">
        <v>281</v>
      </c>
    </row>
    <row r="9" spans="1:8" ht="45" customHeight="1" x14ac:dyDescent="0.2">
      <c r="A9" s="186"/>
      <c r="B9" s="295" t="s">
        <v>327</v>
      </c>
      <c r="C9" s="296"/>
      <c r="D9" s="296"/>
      <c r="E9" s="296"/>
      <c r="F9" s="296"/>
      <c r="G9" s="296"/>
      <c r="H9" s="297"/>
    </row>
    <row r="10" spans="1:8" ht="63.75" customHeight="1" x14ac:dyDescent="0.2">
      <c r="A10" s="215">
        <v>1</v>
      </c>
      <c r="B10" s="216" t="s">
        <v>328</v>
      </c>
      <c r="C10" s="189" t="s">
        <v>35</v>
      </c>
      <c r="D10" s="217">
        <f>145889238849-71826748749</f>
        <v>74062490100</v>
      </c>
      <c r="E10" s="190" t="s">
        <v>35</v>
      </c>
      <c r="F10" s="217">
        <f>1348880958372-68223701552</f>
        <v>1280657256820</v>
      </c>
      <c r="G10" s="190" t="s">
        <v>35</v>
      </c>
      <c r="H10" s="218">
        <f>825131926517-286363920984</f>
        <v>538768005533</v>
      </c>
    </row>
    <row r="11" spans="1:8" ht="54" customHeight="1" x14ac:dyDescent="0.2">
      <c r="A11" s="219">
        <v>2</v>
      </c>
      <c r="B11" s="220" t="s">
        <v>329</v>
      </c>
      <c r="C11" s="190" t="s">
        <v>35</v>
      </c>
      <c r="D11" s="196">
        <v>2.0299999999999998</v>
      </c>
      <c r="E11" s="190" t="s">
        <v>35</v>
      </c>
      <c r="F11" s="195">
        <v>19.77</v>
      </c>
      <c r="G11" s="190" t="s">
        <v>35</v>
      </c>
      <c r="H11" s="196">
        <v>2.88</v>
      </c>
    </row>
    <row r="12" spans="1:8" ht="45.75" customHeight="1" x14ac:dyDescent="0.2">
      <c r="A12" s="215">
        <v>3</v>
      </c>
      <c r="B12" s="220" t="s">
        <v>330</v>
      </c>
      <c r="C12" s="190" t="s">
        <v>35</v>
      </c>
      <c r="D12" s="196">
        <v>0.72</v>
      </c>
      <c r="E12" s="190" t="s">
        <v>35</v>
      </c>
      <c r="F12" s="195">
        <v>0.82</v>
      </c>
      <c r="G12" s="196" t="s">
        <v>35</v>
      </c>
      <c r="H12" s="196">
        <v>0.82</v>
      </c>
    </row>
    <row r="13" spans="1:8" ht="50.25" customHeight="1" x14ac:dyDescent="0.2">
      <c r="A13" s="215">
        <v>4</v>
      </c>
      <c r="B13" s="220" t="s">
        <v>331</v>
      </c>
      <c r="C13" s="196" t="s">
        <v>35</v>
      </c>
      <c r="D13" s="196" t="s">
        <v>332</v>
      </c>
      <c r="E13" s="190" t="s">
        <v>35</v>
      </c>
      <c r="F13" s="195" t="s">
        <v>332</v>
      </c>
      <c r="G13" s="196" t="s">
        <v>35</v>
      </c>
      <c r="H13" s="196">
        <v>38.61</v>
      </c>
    </row>
    <row r="14" spans="1:8" s="202" customFormat="1" ht="35.25" customHeight="1" x14ac:dyDescent="0.25">
      <c r="A14" s="310" t="s">
        <v>318</v>
      </c>
      <c r="B14" s="310"/>
      <c r="C14" s="298"/>
      <c r="D14" s="298"/>
      <c r="E14" s="298"/>
      <c r="F14" s="298"/>
      <c r="G14" s="298"/>
      <c r="H14" s="298"/>
    </row>
    <row r="19" spans="2:6" ht="16.5" x14ac:dyDescent="0.3">
      <c r="B19" s="206" t="s">
        <v>319</v>
      </c>
      <c r="C19" s="207"/>
      <c r="E19" s="208"/>
      <c r="F19" s="208"/>
    </row>
    <row r="20" spans="2:6" ht="15.75" x14ac:dyDescent="0.25">
      <c r="B20" s="206" t="s">
        <v>321</v>
      </c>
      <c r="C20" s="570" t="s">
        <v>383</v>
      </c>
      <c r="D20" s="570"/>
      <c r="E20" s="208"/>
      <c r="F20" s="208"/>
    </row>
    <row r="21" spans="2:6" ht="16.5" x14ac:dyDescent="0.3">
      <c r="B21" s="206" t="s">
        <v>323</v>
      </c>
      <c r="C21" s="569" t="s">
        <v>384</v>
      </c>
      <c r="D21" s="569"/>
      <c r="E21" s="291"/>
      <c r="F21" s="291"/>
    </row>
    <row r="24" spans="2:6" ht="18.75" customHeight="1" x14ac:dyDescent="0.2">
      <c r="B24" s="209"/>
      <c r="C24" s="210"/>
      <c r="D24" s="209"/>
      <c r="E24" s="210"/>
      <c r="F24" s="209"/>
    </row>
    <row r="25" spans="2:6" ht="12.75" customHeight="1" x14ac:dyDescent="0.2"/>
    <row r="26" spans="2:6" ht="17.25" customHeight="1" x14ac:dyDescent="0.2">
      <c r="B26" s="211"/>
      <c r="C26" s="212"/>
      <c r="D26" s="211"/>
      <c r="E26" s="212"/>
      <c r="F26" s="211"/>
    </row>
    <row r="27" spans="2:6" ht="15" customHeight="1" x14ac:dyDescent="0.25">
      <c r="C27" s="182"/>
      <c r="D27" s="182"/>
      <c r="E27" s="182"/>
      <c r="F27" s="206"/>
    </row>
    <row r="28" spans="2:6" ht="14.25" customHeight="1" x14ac:dyDescent="0.25">
      <c r="C28" s="182"/>
      <c r="D28" s="182"/>
      <c r="E28" s="182"/>
      <c r="F28" s="206"/>
    </row>
    <row r="29" spans="2:6" ht="14.25" customHeight="1" x14ac:dyDescent="0.2">
      <c r="B29" s="208"/>
      <c r="C29" s="182"/>
      <c r="D29" s="182"/>
      <c r="E29" s="182"/>
    </row>
    <row r="30" spans="2:6" ht="14.25" customHeight="1" x14ac:dyDescent="0.25">
      <c r="B30" s="213"/>
      <c r="C30" s="214"/>
      <c r="D30" s="213"/>
      <c r="E30" s="214"/>
      <c r="F30" s="213"/>
    </row>
    <row r="31" spans="2:6" ht="14.25" customHeight="1" x14ac:dyDescent="0.25">
      <c r="B31" s="213"/>
      <c r="C31" s="214"/>
      <c r="D31" s="213"/>
      <c r="E31" s="214"/>
      <c r="F31" s="213"/>
    </row>
    <row r="32" spans="2:6" ht="14.25" customHeight="1" x14ac:dyDescent="0.2">
      <c r="B32" s="211"/>
      <c r="C32" s="212"/>
      <c r="D32" s="211"/>
      <c r="E32" s="212"/>
      <c r="F32" s="211"/>
    </row>
    <row r="33" spans="1:6" ht="14.25" customHeight="1" x14ac:dyDescent="0.25">
      <c r="B33" s="213"/>
      <c r="C33" s="214"/>
      <c r="D33" s="213"/>
      <c r="E33" s="214"/>
      <c r="F33" s="213"/>
    </row>
    <row r="34" spans="1:6" ht="14.25" customHeight="1" x14ac:dyDescent="0.25">
      <c r="B34" s="213"/>
      <c r="C34" s="214"/>
      <c r="D34" s="213"/>
      <c r="E34" s="214"/>
      <c r="F34" s="213"/>
    </row>
    <row r="35" spans="1:6" ht="14.25" customHeight="1" x14ac:dyDescent="0.25">
      <c r="B35" s="213"/>
      <c r="C35" s="214"/>
      <c r="D35" s="213"/>
      <c r="E35" s="214"/>
      <c r="F35" s="213"/>
    </row>
    <row r="41" spans="1:6" s="204" customFormat="1" x14ac:dyDescent="0.25">
      <c r="A41" s="203"/>
      <c r="C41" s="205"/>
      <c r="E41" s="205"/>
    </row>
    <row r="42" spans="1:6" s="204" customFormat="1" x14ac:dyDescent="0.25">
      <c r="A42" s="203"/>
      <c r="C42" s="205"/>
      <c r="E42" s="205"/>
    </row>
    <row r="43" spans="1:6" s="204" customFormat="1" x14ac:dyDescent="0.25">
      <c r="A43" s="203"/>
      <c r="C43" s="205"/>
      <c r="E43" s="205"/>
    </row>
    <row r="44" spans="1:6" s="204" customFormat="1" x14ac:dyDescent="0.25">
      <c r="A44" s="203"/>
      <c r="C44" s="205"/>
      <c r="E44" s="205"/>
    </row>
    <row r="45" spans="1:6" s="204" customFormat="1" x14ac:dyDescent="0.25">
      <c r="A45" s="203"/>
      <c r="C45" s="205"/>
      <c r="E45" s="205"/>
    </row>
  </sheetData>
  <mergeCells count="21">
    <mergeCell ref="B1:F1"/>
    <mergeCell ref="B2:F2"/>
    <mergeCell ref="B3:F3"/>
    <mergeCell ref="B4:F4"/>
    <mergeCell ref="B5:F5"/>
    <mergeCell ref="C20:D20"/>
    <mergeCell ref="C21:D21"/>
    <mergeCell ref="E21:F21"/>
    <mergeCell ref="G6:H6"/>
    <mergeCell ref="C7:D7"/>
    <mergeCell ref="E7:F7"/>
    <mergeCell ref="G7:H7"/>
    <mergeCell ref="B9:H9"/>
    <mergeCell ref="A14:B14"/>
    <mergeCell ref="C14:D14"/>
    <mergeCell ref="E14:F14"/>
    <mergeCell ref="G14:H14"/>
    <mergeCell ref="A6:A8"/>
    <mergeCell ref="B6:B7"/>
    <mergeCell ref="C6:D6"/>
    <mergeCell ref="E6:F6"/>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401" t="s">
        <v>130</v>
      </c>
      <c r="B1" s="401"/>
      <c r="C1" s="401"/>
      <c r="D1" s="401"/>
      <c r="E1" s="401"/>
      <c r="F1" s="401"/>
    </row>
    <row r="2" spans="1:8" ht="18.75" x14ac:dyDescent="0.3">
      <c r="A2" s="401" t="s">
        <v>9</v>
      </c>
      <c r="B2" s="401"/>
      <c r="C2" s="401"/>
      <c r="D2" s="401"/>
      <c r="E2" s="401"/>
      <c r="F2" s="401"/>
    </row>
    <row r="3" spans="1:8" s="11" customFormat="1" ht="18.75" x14ac:dyDescent="0.3">
      <c r="A3" s="401" t="s">
        <v>357</v>
      </c>
      <c r="B3" s="401"/>
      <c r="C3" s="401"/>
      <c r="D3" s="401"/>
      <c r="E3" s="401"/>
      <c r="F3" s="401"/>
    </row>
    <row r="4" spans="1:8" ht="18.75" x14ac:dyDescent="0.3">
      <c r="A4" s="401" t="s">
        <v>356</v>
      </c>
      <c r="B4" s="401"/>
      <c r="C4" s="401"/>
      <c r="D4" s="401"/>
      <c r="E4" s="401"/>
      <c r="F4" s="401"/>
    </row>
    <row r="5" spans="1:8" ht="15" customHeight="1" x14ac:dyDescent="0.2">
      <c r="B5" s="555"/>
      <c r="C5" s="555"/>
      <c r="D5" s="555"/>
      <c r="E5" s="555"/>
      <c r="F5" s="553" t="s">
        <v>190</v>
      </c>
      <c r="G5" s="554"/>
      <c r="H5" s="554"/>
    </row>
    <row r="6" spans="1:8" ht="15" customHeight="1" x14ac:dyDescent="0.2">
      <c r="B6" s="442" t="s">
        <v>10</v>
      </c>
      <c r="C6" s="442" t="s">
        <v>160</v>
      </c>
      <c r="D6" s="390" t="s">
        <v>34</v>
      </c>
      <c r="E6" s="390"/>
      <c r="F6" s="424" t="s">
        <v>187</v>
      </c>
      <c r="G6" s="424" t="s">
        <v>188</v>
      </c>
      <c r="H6" s="424" t="s">
        <v>189</v>
      </c>
    </row>
    <row r="7" spans="1:8" ht="80.25" customHeight="1" x14ac:dyDescent="0.2">
      <c r="B7" s="443"/>
      <c r="C7" s="443"/>
      <c r="D7" s="41" t="s">
        <v>35</v>
      </c>
      <c r="E7" s="41" t="s">
        <v>36</v>
      </c>
      <c r="F7" s="424"/>
      <c r="G7" s="424"/>
      <c r="H7" s="424"/>
    </row>
    <row r="8" spans="1:8" ht="74.25" customHeight="1" x14ac:dyDescent="0.25">
      <c r="B8" s="162" t="s">
        <v>103</v>
      </c>
      <c r="C8" s="35">
        <v>150</v>
      </c>
      <c r="D8" s="21"/>
      <c r="E8" s="141" t="s">
        <v>235</v>
      </c>
      <c r="F8" s="158">
        <v>660</v>
      </c>
      <c r="G8" s="158"/>
      <c r="H8" s="158">
        <v>0</v>
      </c>
    </row>
    <row r="9" spans="1:8" ht="67.5" customHeight="1" x14ac:dyDescent="0.2">
      <c r="B9" s="162" t="s">
        <v>355</v>
      </c>
      <c r="C9" s="35">
        <v>150</v>
      </c>
      <c r="D9" s="25"/>
      <c r="E9" s="158" t="s">
        <v>235</v>
      </c>
      <c r="F9" s="158">
        <v>660</v>
      </c>
      <c r="G9" s="158"/>
      <c r="H9" s="158">
        <v>0</v>
      </c>
    </row>
    <row r="10" spans="1:8" ht="72.75" customHeight="1" x14ac:dyDescent="0.2">
      <c r="B10" s="162" t="s">
        <v>354</v>
      </c>
      <c r="C10" s="35">
        <v>150</v>
      </c>
      <c r="D10" s="25"/>
      <c r="E10" s="158" t="s">
        <v>235</v>
      </c>
      <c r="F10" s="158">
        <v>660</v>
      </c>
      <c r="G10" s="158"/>
      <c r="H10" s="158">
        <v>0</v>
      </c>
    </row>
    <row r="11" spans="1:8" ht="56.25" customHeight="1" x14ac:dyDescent="0.2">
      <c r="B11" s="162" t="s">
        <v>353</v>
      </c>
      <c r="C11" s="35">
        <v>75</v>
      </c>
      <c r="D11" s="25"/>
      <c r="E11" s="158" t="s">
        <v>235</v>
      </c>
      <c r="F11" s="158">
        <v>660</v>
      </c>
      <c r="G11" s="158"/>
      <c r="H11" s="158">
        <v>0</v>
      </c>
    </row>
    <row r="12" spans="1:8" ht="45.75" customHeight="1" x14ac:dyDescent="0.2">
      <c r="B12" s="162" t="s">
        <v>352</v>
      </c>
      <c r="C12" s="35">
        <v>75</v>
      </c>
      <c r="D12" s="25"/>
      <c r="E12" s="158" t="s">
        <v>235</v>
      </c>
      <c r="F12" s="158">
        <v>660</v>
      </c>
      <c r="G12" s="158"/>
      <c r="H12" s="158">
        <v>0</v>
      </c>
    </row>
    <row r="13" spans="1:8" ht="21" customHeight="1" x14ac:dyDescent="0.25">
      <c r="B13" s="46" t="s">
        <v>11</v>
      </c>
      <c r="C13" s="47">
        <f>SUM(C8:C12)</f>
        <v>600</v>
      </c>
      <c r="G13" s="13" t="s">
        <v>191</v>
      </c>
      <c r="H13" s="47">
        <f>SUM(H8:H12)</f>
        <v>0</v>
      </c>
    </row>
    <row r="14" spans="1:8" ht="19.5" customHeight="1" x14ac:dyDescent="0.2">
      <c r="G14" s="13" t="s">
        <v>211</v>
      </c>
      <c r="H14" s="13">
        <f>+H13*5%</f>
        <v>0</v>
      </c>
    </row>
    <row r="15" spans="1:8" ht="50.25" customHeight="1" x14ac:dyDescent="0.2">
      <c r="B15" s="551" t="s">
        <v>32</v>
      </c>
      <c r="C15" s="552"/>
    </row>
    <row r="16" spans="1:8" ht="15" x14ac:dyDescent="0.2">
      <c r="B16" s="480" t="s">
        <v>16</v>
      </c>
      <c r="C16" s="480"/>
    </row>
    <row r="38" spans="2:2" ht="15" x14ac:dyDescent="0.25">
      <c r="B38" s="3"/>
    </row>
  </sheetData>
  <mergeCells count="14">
    <mergeCell ref="B16:C16"/>
    <mergeCell ref="B5:E5"/>
    <mergeCell ref="B6:B7"/>
    <mergeCell ref="C6:C7"/>
    <mergeCell ref="D6:E6"/>
    <mergeCell ref="A1:F1"/>
    <mergeCell ref="A2:F2"/>
    <mergeCell ref="A3:F3"/>
    <mergeCell ref="A4:F4"/>
    <mergeCell ref="B15:C15"/>
    <mergeCell ref="F5:H5"/>
    <mergeCell ref="F6:F7"/>
    <mergeCell ref="G6:G7"/>
    <mergeCell ref="H6:H7"/>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01" t="s">
        <v>130</v>
      </c>
      <c r="B1" s="401"/>
      <c r="C1" s="401"/>
      <c r="D1" s="401"/>
      <c r="E1" s="401"/>
      <c r="F1" s="401"/>
    </row>
    <row r="2" spans="1:9" ht="20.100000000000001" customHeight="1" x14ac:dyDescent="0.3">
      <c r="A2" s="401" t="s">
        <v>9</v>
      </c>
      <c r="B2" s="401"/>
      <c r="C2" s="401"/>
      <c r="D2" s="401"/>
      <c r="E2" s="401"/>
      <c r="F2" s="401"/>
    </row>
    <row r="3" spans="1:9" ht="15" customHeight="1" x14ac:dyDescent="0.3">
      <c r="A3" s="401" t="s">
        <v>358</v>
      </c>
      <c r="B3" s="401"/>
      <c r="C3" s="401"/>
      <c r="D3" s="401"/>
      <c r="E3" s="401"/>
      <c r="F3" s="401"/>
    </row>
    <row r="4" spans="1:9" ht="15" customHeight="1" x14ac:dyDescent="0.3">
      <c r="A4" s="401" t="s">
        <v>356</v>
      </c>
      <c r="B4" s="401"/>
      <c r="C4" s="401"/>
      <c r="D4" s="401"/>
      <c r="E4" s="401"/>
      <c r="F4" s="401"/>
    </row>
    <row r="5" spans="1:9" ht="16.5" x14ac:dyDescent="0.25">
      <c r="G5" s="553" t="s">
        <v>190</v>
      </c>
      <c r="H5" s="554"/>
      <c r="I5" s="554"/>
    </row>
    <row r="6" spans="1:9" ht="15.75" customHeight="1" x14ac:dyDescent="0.25">
      <c r="A6" s="390" t="s">
        <v>0</v>
      </c>
      <c r="B6" s="390"/>
      <c r="C6" s="390"/>
      <c r="D6" s="411" t="s">
        <v>44</v>
      </c>
      <c r="E6" s="390" t="s">
        <v>34</v>
      </c>
      <c r="F6" s="390"/>
      <c r="G6" s="424" t="s">
        <v>187</v>
      </c>
      <c r="H6" s="424" t="s">
        <v>188</v>
      </c>
      <c r="I6" s="424" t="s">
        <v>189</v>
      </c>
    </row>
    <row r="7" spans="1:9" ht="15" x14ac:dyDescent="0.25">
      <c r="A7" s="390"/>
      <c r="B7" s="390"/>
      <c r="C7" s="390"/>
      <c r="D7" s="412"/>
      <c r="E7" s="41" t="s">
        <v>35</v>
      </c>
      <c r="F7" s="41" t="s">
        <v>36</v>
      </c>
      <c r="G7" s="424"/>
      <c r="H7" s="424"/>
      <c r="I7" s="424"/>
    </row>
    <row r="8" spans="1:9" ht="70.5" customHeight="1" x14ac:dyDescent="0.25">
      <c r="A8" s="414" t="s">
        <v>359</v>
      </c>
      <c r="B8" s="415"/>
      <c r="C8" s="415"/>
      <c r="D8" s="30">
        <v>80</v>
      </c>
      <c r="E8" s="141" t="s">
        <v>235</v>
      </c>
      <c r="F8" s="21"/>
      <c r="G8" s="142">
        <v>655</v>
      </c>
      <c r="H8" s="143" t="s">
        <v>360</v>
      </c>
      <c r="I8" s="142">
        <v>80</v>
      </c>
    </row>
    <row r="9" spans="1:9" ht="129" customHeight="1" x14ac:dyDescent="0.25">
      <c r="A9" s="562" t="s">
        <v>361</v>
      </c>
      <c r="B9" s="563"/>
      <c r="C9" s="564"/>
      <c r="D9" s="30">
        <v>80</v>
      </c>
      <c r="E9" s="141" t="s">
        <v>235</v>
      </c>
      <c r="F9" s="21"/>
      <c r="G9" s="142">
        <v>655</v>
      </c>
      <c r="H9" s="143" t="s">
        <v>360</v>
      </c>
      <c r="I9" s="142">
        <v>80</v>
      </c>
    </row>
    <row r="10" spans="1:9" ht="108" customHeight="1" x14ac:dyDescent="0.25">
      <c r="A10" s="414" t="s">
        <v>362</v>
      </c>
      <c r="B10" s="415"/>
      <c r="C10" s="415"/>
      <c r="D10" s="30">
        <v>80</v>
      </c>
      <c r="E10" s="141" t="s">
        <v>235</v>
      </c>
      <c r="F10" s="21"/>
      <c r="G10" s="142">
        <v>655</v>
      </c>
      <c r="H10" s="143" t="s">
        <v>363</v>
      </c>
      <c r="I10" s="142">
        <v>80</v>
      </c>
    </row>
    <row r="11" spans="1:9" ht="77.25" customHeight="1" x14ac:dyDescent="0.25">
      <c r="A11" s="416" t="s">
        <v>364</v>
      </c>
      <c r="B11" s="417"/>
      <c r="C11" s="417"/>
      <c r="D11" s="30">
        <v>80</v>
      </c>
      <c r="E11" s="141" t="s">
        <v>235</v>
      </c>
      <c r="F11" s="21"/>
      <c r="G11" s="142">
        <v>655</v>
      </c>
      <c r="H11" s="143" t="s">
        <v>365</v>
      </c>
      <c r="I11" s="142">
        <v>80</v>
      </c>
    </row>
    <row r="12" spans="1:9" ht="60" customHeight="1" x14ac:dyDescent="0.25">
      <c r="A12" s="418" t="s">
        <v>366</v>
      </c>
      <c r="B12" s="419"/>
      <c r="C12" s="420"/>
      <c r="D12" s="30">
        <v>80</v>
      </c>
      <c r="E12" s="141" t="s">
        <v>235</v>
      </c>
      <c r="F12" s="21"/>
      <c r="G12" s="142">
        <v>655</v>
      </c>
      <c r="H12" s="143" t="s">
        <v>367</v>
      </c>
      <c r="I12" s="142">
        <v>80</v>
      </c>
    </row>
    <row r="13" spans="1:9" ht="20.100000000000001" customHeight="1" x14ac:dyDescent="0.25">
      <c r="A13" s="413" t="s">
        <v>1</v>
      </c>
      <c r="B13" s="413"/>
      <c r="C13" s="413"/>
      <c r="D13" s="47">
        <f>SUM(D8:D12)</f>
        <v>400</v>
      </c>
      <c r="E13" s="27"/>
      <c r="H13" s="27" t="s">
        <v>213</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556" t="s">
        <v>48</v>
      </c>
      <c r="B16" s="557"/>
      <c r="C16" s="557"/>
      <c r="D16" s="558"/>
      <c r="H16" s="273" t="s">
        <v>368</v>
      </c>
      <c r="I16" s="79">
        <f>+(I13+' MANEJO U.SALUD'!I19+'RCE-U.SALUD'!I22)/3</f>
        <v>188.33333333333334</v>
      </c>
    </row>
    <row r="17" spans="1:9" ht="39.75" customHeight="1" x14ac:dyDescent="0.25">
      <c r="A17" s="559" t="s">
        <v>2</v>
      </c>
      <c r="B17" s="560"/>
      <c r="C17" s="560"/>
      <c r="D17" s="561"/>
      <c r="H17" s="27" t="s">
        <v>211</v>
      </c>
      <c r="I17" s="274">
        <f>+I16*5%</f>
        <v>9.4166666666666679</v>
      </c>
    </row>
    <row r="18" spans="1:9" ht="38.25" customHeight="1" x14ac:dyDescent="0.25">
      <c r="A18" s="394" t="s">
        <v>3</v>
      </c>
      <c r="B18" s="394"/>
      <c r="C18" s="394"/>
      <c r="D18" s="394"/>
    </row>
    <row r="19" spans="1:9" ht="27.75" customHeight="1" x14ac:dyDescent="0.25">
      <c r="A19" s="394" t="s">
        <v>4</v>
      </c>
      <c r="B19" s="394"/>
      <c r="C19" s="394"/>
      <c r="D19" s="394"/>
    </row>
    <row r="20" spans="1:9" ht="27" customHeight="1" x14ac:dyDescent="0.25">
      <c r="A20" s="395" t="s">
        <v>133</v>
      </c>
      <c r="B20" s="396"/>
      <c r="C20" s="396"/>
      <c r="D20" s="397"/>
    </row>
    <row r="21" spans="1:9" ht="29.25" customHeight="1" x14ac:dyDescent="0.25">
      <c r="A21" s="394" t="s">
        <v>21</v>
      </c>
      <c r="B21" s="394"/>
      <c r="C21" s="394"/>
      <c r="D21" s="394"/>
    </row>
    <row r="22" spans="1:9" ht="42" customHeight="1" x14ac:dyDescent="0.25">
      <c r="A22" s="394" t="s">
        <v>134</v>
      </c>
      <c r="B22" s="394"/>
      <c r="C22" s="394"/>
      <c r="D22" s="394"/>
    </row>
    <row r="23" spans="1:9" ht="19.5" customHeight="1" x14ac:dyDescent="0.25"/>
    <row r="24" spans="1:9" ht="19.5" customHeight="1" x14ac:dyDescent="0.25"/>
    <row r="25" spans="1:9" ht="19.5" customHeight="1" x14ac:dyDescent="0.25">
      <c r="A25" s="398" t="s">
        <v>27</v>
      </c>
      <c r="B25" s="399"/>
      <c r="C25" s="399"/>
      <c r="D25" s="400"/>
    </row>
    <row r="26" spans="1:9" ht="47.25" customHeight="1" x14ac:dyDescent="0.25">
      <c r="A26" s="388" t="s">
        <v>51</v>
      </c>
      <c r="B26" s="389"/>
      <c r="C26" s="389"/>
      <c r="D26" s="389"/>
    </row>
    <row r="27" spans="1:9" ht="20.100000000000001" customHeight="1" x14ac:dyDescent="0.25">
      <c r="A27" s="385" t="s">
        <v>52</v>
      </c>
      <c r="B27" s="385"/>
      <c r="C27" s="385"/>
      <c r="D27" s="385"/>
      <c r="E27" s="390" t="s">
        <v>34</v>
      </c>
      <c r="F27" s="390"/>
      <c r="G27" s="424" t="s">
        <v>187</v>
      </c>
      <c r="H27" s="424" t="s">
        <v>188</v>
      </c>
      <c r="I27" s="424" t="s">
        <v>189</v>
      </c>
    </row>
    <row r="28" spans="1:9" ht="34.5" customHeight="1" x14ac:dyDescent="0.25">
      <c r="A28" s="391" t="s">
        <v>15</v>
      </c>
      <c r="B28" s="391"/>
      <c r="C28" s="391" t="s">
        <v>14</v>
      </c>
      <c r="D28" s="391"/>
      <c r="E28" s="41" t="s">
        <v>35</v>
      </c>
      <c r="F28" s="41" t="s">
        <v>36</v>
      </c>
      <c r="G28" s="424"/>
      <c r="H28" s="424"/>
      <c r="I28" s="424"/>
    </row>
    <row r="29" spans="1:9" ht="20.100000000000001" customHeight="1" x14ac:dyDescent="0.25">
      <c r="A29" s="375" t="s">
        <v>5</v>
      </c>
      <c r="B29" s="375"/>
      <c r="C29" s="376" t="s">
        <v>53</v>
      </c>
      <c r="D29" s="376"/>
      <c r="E29" s="21"/>
      <c r="F29" s="21"/>
      <c r="G29" s="21"/>
      <c r="H29" s="21"/>
      <c r="I29" s="21"/>
    </row>
    <row r="30" spans="1:9" ht="20.100000000000001" customHeight="1" x14ac:dyDescent="0.25">
      <c r="A30" s="375" t="s">
        <v>135</v>
      </c>
      <c r="B30" s="375"/>
      <c r="C30" s="376" t="s">
        <v>131</v>
      </c>
      <c r="D30" s="376"/>
      <c r="E30" s="142" t="s">
        <v>235</v>
      </c>
      <c r="F30" s="142"/>
      <c r="G30" s="142">
        <v>656</v>
      </c>
      <c r="H30" s="142" t="s">
        <v>369</v>
      </c>
      <c r="I30" s="142">
        <v>30</v>
      </c>
    </row>
    <row r="31" spans="1:9" ht="20.100000000000001" customHeight="1" x14ac:dyDescent="0.25">
      <c r="A31" s="375" t="s">
        <v>136</v>
      </c>
      <c r="B31" s="375"/>
      <c r="C31" s="376" t="s">
        <v>132</v>
      </c>
      <c r="D31" s="376"/>
      <c r="E31" s="21"/>
      <c r="F31" s="21"/>
      <c r="G31" s="21"/>
      <c r="H31" s="21"/>
      <c r="I31" s="21"/>
    </row>
    <row r="32" spans="1:9" ht="12" customHeight="1" x14ac:dyDescent="0.25">
      <c r="A32" s="9"/>
      <c r="B32" s="9"/>
      <c r="C32" s="10"/>
      <c r="D32" s="10"/>
      <c r="E32" s="12"/>
      <c r="F32" s="12"/>
    </row>
    <row r="33" spans="1:9" ht="20.100000000000001" customHeight="1" x14ac:dyDescent="0.25">
      <c r="A33" s="388" t="s">
        <v>54</v>
      </c>
      <c r="B33" s="389"/>
      <c r="C33" s="389"/>
      <c r="D33" s="389"/>
    </row>
    <row r="34" spans="1:9" ht="20.100000000000001" customHeight="1" x14ac:dyDescent="0.25">
      <c r="A34" s="385" t="s">
        <v>55</v>
      </c>
      <c r="B34" s="385"/>
      <c r="C34" s="385"/>
      <c r="D34" s="385"/>
      <c r="E34" s="390" t="s">
        <v>34</v>
      </c>
      <c r="F34" s="390"/>
      <c r="G34" s="424" t="s">
        <v>187</v>
      </c>
      <c r="H34" s="424" t="s">
        <v>188</v>
      </c>
      <c r="I34" s="424" t="s">
        <v>189</v>
      </c>
    </row>
    <row r="35" spans="1:9" ht="20.100000000000001" customHeight="1" x14ac:dyDescent="0.25">
      <c r="A35" s="391" t="s">
        <v>15</v>
      </c>
      <c r="B35" s="391"/>
      <c r="C35" s="391" t="s">
        <v>13</v>
      </c>
      <c r="D35" s="391"/>
      <c r="E35" s="41" t="s">
        <v>35</v>
      </c>
      <c r="F35" s="41" t="s">
        <v>36</v>
      </c>
      <c r="G35" s="424"/>
      <c r="H35" s="424"/>
      <c r="I35" s="424"/>
    </row>
    <row r="36" spans="1:9" ht="20.100000000000001" customHeight="1" x14ac:dyDescent="0.25">
      <c r="A36" s="375" t="s">
        <v>5</v>
      </c>
      <c r="B36" s="375"/>
      <c r="C36" s="376" t="s">
        <v>53</v>
      </c>
      <c r="D36" s="376"/>
      <c r="E36" s="21"/>
      <c r="F36" s="21"/>
      <c r="G36" s="21"/>
      <c r="H36" s="21"/>
      <c r="I36" s="21"/>
    </row>
    <row r="37" spans="1:9" ht="20.100000000000001" customHeight="1" x14ac:dyDescent="0.25">
      <c r="A37" s="375" t="s">
        <v>137</v>
      </c>
      <c r="B37" s="375"/>
      <c r="C37" s="376" t="s">
        <v>131</v>
      </c>
      <c r="D37" s="376"/>
      <c r="E37" s="142" t="s">
        <v>235</v>
      </c>
      <c r="F37" s="142"/>
      <c r="G37" s="142">
        <v>656</v>
      </c>
      <c r="H37" s="142">
        <v>0.05</v>
      </c>
      <c r="I37" s="142">
        <v>30</v>
      </c>
    </row>
    <row r="38" spans="1:9" ht="20.100000000000001" customHeight="1" x14ac:dyDescent="0.25">
      <c r="A38" s="375" t="s">
        <v>138</v>
      </c>
      <c r="B38" s="375"/>
      <c r="C38" s="376" t="s">
        <v>132</v>
      </c>
      <c r="D38" s="376"/>
      <c r="E38" s="21"/>
      <c r="F38" s="21"/>
      <c r="G38" s="21"/>
      <c r="H38" s="21"/>
      <c r="I38" s="21"/>
    </row>
    <row r="39" spans="1:9" ht="13.5" customHeight="1" x14ac:dyDescent="0.25">
      <c r="A39" s="9"/>
      <c r="B39" s="9"/>
      <c r="C39" s="10"/>
      <c r="D39" s="10"/>
    </row>
    <row r="40" spans="1:9" ht="20.100000000000001" customHeight="1" x14ac:dyDescent="0.25">
      <c r="A40" s="384" t="s">
        <v>56</v>
      </c>
      <c r="B40" s="384"/>
      <c r="C40" s="384"/>
      <c r="D40" s="384"/>
    </row>
    <row r="41" spans="1:9" ht="19.5" customHeight="1" x14ac:dyDescent="0.25">
      <c r="A41" s="385" t="s">
        <v>78</v>
      </c>
      <c r="B41" s="385"/>
      <c r="C41" s="385"/>
      <c r="D41" s="385"/>
      <c r="E41" s="386" t="s">
        <v>34</v>
      </c>
      <c r="F41" s="378"/>
      <c r="G41" s="424" t="s">
        <v>187</v>
      </c>
      <c r="H41" s="424" t="s">
        <v>188</v>
      </c>
      <c r="I41" s="424" t="s">
        <v>189</v>
      </c>
    </row>
    <row r="42" spans="1:9" ht="12.75" customHeight="1" x14ac:dyDescent="0.25">
      <c r="A42" s="387" t="s">
        <v>15</v>
      </c>
      <c r="B42" s="387"/>
      <c r="C42" s="387" t="s">
        <v>13</v>
      </c>
      <c r="D42" s="387"/>
      <c r="E42" s="41" t="s">
        <v>35</v>
      </c>
      <c r="F42" s="41" t="s">
        <v>36</v>
      </c>
      <c r="G42" s="424"/>
      <c r="H42" s="424"/>
      <c r="I42" s="424"/>
    </row>
    <row r="43" spans="1:9" ht="20.100000000000001" customHeight="1" x14ac:dyDescent="0.25">
      <c r="A43" s="375" t="s">
        <v>5</v>
      </c>
      <c r="B43" s="375"/>
      <c r="C43" s="376" t="s">
        <v>53</v>
      </c>
      <c r="D43" s="376"/>
      <c r="E43" s="21"/>
      <c r="F43" s="21"/>
      <c r="G43" s="21"/>
      <c r="H43" s="21"/>
      <c r="I43" s="21"/>
    </row>
    <row r="44" spans="1:9" ht="20.100000000000001" customHeight="1" x14ac:dyDescent="0.25">
      <c r="A44" s="375" t="s">
        <v>140</v>
      </c>
      <c r="B44" s="375"/>
      <c r="C44" s="376" t="s">
        <v>131</v>
      </c>
      <c r="D44" s="376"/>
      <c r="E44" s="21"/>
      <c r="F44" s="21"/>
      <c r="G44" s="21"/>
      <c r="H44" s="21"/>
      <c r="I44" s="21"/>
    </row>
    <row r="45" spans="1:9" ht="20.100000000000001" customHeight="1" x14ac:dyDescent="0.25">
      <c r="A45" s="375" t="s">
        <v>139</v>
      </c>
      <c r="B45" s="375"/>
      <c r="C45" s="376" t="s">
        <v>132</v>
      </c>
      <c r="D45" s="376"/>
      <c r="E45" s="142" t="s">
        <v>235</v>
      </c>
      <c r="F45" s="142"/>
      <c r="G45" s="142">
        <v>656</v>
      </c>
      <c r="H45" s="142" t="s">
        <v>370</v>
      </c>
      <c r="I45" s="142">
        <v>10</v>
      </c>
    </row>
    <row r="46" spans="1:9" ht="14.25" customHeight="1" x14ac:dyDescent="0.25">
      <c r="A46" s="9"/>
      <c r="B46" s="9"/>
      <c r="C46" s="10"/>
      <c r="D46" s="10"/>
      <c r="E46" s="12"/>
      <c r="F46" s="12"/>
    </row>
    <row r="47" spans="1:9" ht="20.100000000000001" customHeight="1" x14ac:dyDescent="0.25">
      <c r="A47" s="379" t="s">
        <v>141</v>
      </c>
      <c r="B47" s="380"/>
      <c r="C47" s="380"/>
      <c r="D47" s="381"/>
    </row>
    <row r="48" spans="1:9" ht="20.100000000000001" customHeight="1" x14ac:dyDescent="0.25">
      <c r="A48" s="408" t="s">
        <v>77</v>
      </c>
      <c r="B48" s="409"/>
      <c r="C48" s="409"/>
      <c r="D48" s="410"/>
      <c r="E48" s="377" t="s">
        <v>34</v>
      </c>
      <c r="F48" s="378"/>
      <c r="G48" s="424" t="s">
        <v>187</v>
      </c>
      <c r="H48" s="424" t="s">
        <v>188</v>
      </c>
      <c r="I48" s="424" t="s">
        <v>189</v>
      </c>
    </row>
    <row r="49" spans="1:9" ht="20.100000000000001" customHeight="1" x14ac:dyDescent="0.25">
      <c r="A49" s="382" t="s">
        <v>15</v>
      </c>
      <c r="B49" s="383"/>
      <c r="C49" s="382" t="s">
        <v>13</v>
      </c>
      <c r="D49" s="383"/>
      <c r="E49" s="41" t="s">
        <v>35</v>
      </c>
      <c r="F49" s="41" t="s">
        <v>36</v>
      </c>
      <c r="G49" s="424"/>
      <c r="H49" s="424"/>
      <c r="I49" s="424"/>
    </row>
    <row r="50" spans="1:9" ht="20.100000000000001" customHeight="1" x14ac:dyDescent="0.25">
      <c r="A50" s="375" t="s">
        <v>5</v>
      </c>
      <c r="B50" s="375"/>
      <c r="C50" s="376" t="s">
        <v>53</v>
      </c>
      <c r="D50" s="376"/>
      <c r="E50" s="142"/>
      <c r="F50" s="142"/>
      <c r="G50" s="142"/>
      <c r="H50" s="142"/>
      <c r="I50" s="142"/>
    </row>
    <row r="51" spans="1:9" ht="20.100000000000001" customHeight="1" x14ac:dyDescent="0.25">
      <c r="A51" s="375" t="s">
        <v>137</v>
      </c>
      <c r="B51" s="375"/>
      <c r="C51" s="376" t="s">
        <v>131</v>
      </c>
      <c r="D51" s="376"/>
      <c r="E51" s="141" t="s">
        <v>235</v>
      </c>
      <c r="F51" s="142"/>
      <c r="G51" s="142">
        <v>656</v>
      </c>
      <c r="H51" s="146">
        <v>0.05</v>
      </c>
      <c r="I51" s="142">
        <v>30</v>
      </c>
    </row>
    <row r="52" spans="1:9" ht="20.100000000000001" customHeight="1" x14ac:dyDescent="0.25">
      <c r="A52" s="375" t="s">
        <v>138</v>
      </c>
      <c r="B52" s="375"/>
      <c r="C52" s="376" t="s">
        <v>132</v>
      </c>
      <c r="D52" s="376"/>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368</v>
      </c>
      <c r="I56" s="11">
        <f>+(I54+' MANEJO U.SALUD'!I44+'RCE-U.SALUD'!I51)/3</f>
        <v>73.333333333333329</v>
      </c>
    </row>
    <row r="57" spans="1:9" ht="20.100000000000001" customHeight="1" x14ac:dyDescent="0.25">
      <c r="H57" s="27" t="s">
        <v>211</v>
      </c>
      <c r="I57" s="274">
        <f>(+I56)*5%</f>
        <v>3.6666666666666665</v>
      </c>
    </row>
  </sheetData>
  <mergeCells count="81">
    <mergeCell ref="A50:B50"/>
    <mergeCell ref="C50:D50"/>
    <mergeCell ref="A51:B51"/>
    <mergeCell ref="C51:D51"/>
    <mergeCell ref="A52:B52"/>
    <mergeCell ref="C52:D5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E34:F34"/>
    <mergeCell ref="G34:G35"/>
    <mergeCell ref="H34:H35"/>
    <mergeCell ref="I34:I35"/>
    <mergeCell ref="A35:B35"/>
    <mergeCell ref="C35:D35"/>
    <mergeCell ref="A34:D34"/>
    <mergeCell ref="A30:B30"/>
    <mergeCell ref="C30:D30"/>
    <mergeCell ref="A31:B31"/>
    <mergeCell ref="C31:D31"/>
    <mergeCell ref="A33:D33"/>
    <mergeCell ref="G27:G28"/>
    <mergeCell ref="H27:H28"/>
    <mergeCell ref="I27:I28"/>
    <mergeCell ref="A28:B28"/>
    <mergeCell ref="C28:D28"/>
    <mergeCell ref="E27:F27"/>
    <mergeCell ref="A19:D19"/>
    <mergeCell ref="A29:B29"/>
    <mergeCell ref="C29:D29"/>
    <mergeCell ref="A21:D21"/>
    <mergeCell ref="A22:D22"/>
    <mergeCell ref="A25:D25"/>
    <mergeCell ref="A26:D26"/>
    <mergeCell ref="A27:D27"/>
    <mergeCell ref="A20:D20"/>
    <mergeCell ref="A1:F1"/>
    <mergeCell ref="A2:F2"/>
    <mergeCell ref="A3:F3"/>
    <mergeCell ref="A4:F4"/>
    <mergeCell ref="A12:C12"/>
    <mergeCell ref="A6:C7"/>
    <mergeCell ref="D6:D7"/>
    <mergeCell ref="E6:F6"/>
    <mergeCell ref="A8:C8"/>
    <mergeCell ref="A9:C9"/>
    <mergeCell ref="A10:C10"/>
    <mergeCell ref="A11:C11"/>
    <mergeCell ref="G5:I5"/>
    <mergeCell ref="A13:C13"/>
    <mergeCell ref="A16:D16"/>
    <mergeCell ref="A17:D17"/>
    <mergeCell ref="A18:D18"/>
    <mergeCell ref="G6:G7"/>
    <mergeCell ref="I6:I7"/>
    <mergeCell ref="H6:H7"/>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401" t="s">
        <v>130</v>
      </c>
      <c r="B1" s="401"/>
      <c r="C1" s="401"/>
      <c r="D1" s="401"/>
      <c r="E1" s="401"/>
      <c r="F1" s="401"/>
    </row>
    <row r="2" spans="1:9" ht="18.75" x14ac:dyDescent="0.3">
      <c r="A2" s="401" t="s">
        <v>9</v>
      </c>
      <c r="B2" s="401"/>
      <c r="C2" s="401"/>
      <c r="D2" s="401"/>
      <c r="E2" s="401"/>
      <c r="F2" s="401"/>
    </row>
    <row r="3" spans="1:9" ht="18.75" x14ac:dyDescent="0.3">
      <c r="A3" s="401" t="s">
        <v>18</v>
      </c>
      <c r="B3" s="401"/>
      <c r="C3" s="401"/>
      <c r="D3" s="401"/>
      <c r="E3" s="401"/>
      <c r="F3" s="401"/>
    </row>
    <row r="4" spans="1:9" ht="18.75" x14ac:dyDescent="0.3">
      <c r="A4" s="401" t="s">
        <v>356</v>
      </c>
      <c r="B4" s="401"/>
      <c r="C4" s="401"/>
      <c r="D4" s="401"/>
      <c r="E4" s="401"/>
      <c r="F4" s="401"/>
    </row>
    <row r="5" spans="1:9" ht="18.75" x14ac:dyDescent="0.3">
      <c r="A5" s="163"/>
      <c r="B5" s="163"/>
      <c r="C5" s="163"/>
      <c r="D5" s="163"/>
      <c r="E5" s="163"/>
      <c r="F5" s="163"/>
    </row>
    <row r="6" spans="1:9" ht="18.75" x14ac:dyDescent="0.3">
      <c r="A6" s="163"/>
      <c r="B6" s="163"/>
      <c r="C6" s="163"/>
      <c r="D6" s="163"/>
      <c r="E6" s="163"/>
      <c r="F6" s="163"/>
      <c r="G6" s="553" t="s">
        <v>190</v>
      </c>
      <c r="H6" s="554"/>
      <c r="I6" s="554"/>
    </row>
    <row r="7" spans="1:9" x14ac:dyDescent="0.25">
      <c r="B7" s="438" t="s">
        <v>0</v>
      </c>
      <c r="C7" s="439"/>
      <c r="D7" s="442" t="s">
        <v>44</v>
      </c>
      <c r="E7" s="390" t="s">
        <v>34</v>
      </c>
      <c r="F7" s="390"/>
      <c r="G7" s="424" t="s">
        <v>187</v>
      </c>
      <c r="H7" s="424" t="s">
        <v>188</v>
      </c>
      <c r="I7" s="424" t="s">
        <v>189</v>
      </c>
    </row>
    <row r="8" spans="1:9" x14ac:dyDescent="0.25">
      <c r="B8" s="440"/>
      <c r="C8" s="441"/>
      <c r="D8" s="443"/>
      <c r="E8" s="41" t="s">
        <v>35</v>
      </c>
      <c r="F8" s="41" t="s">
        <v>36</v>
      </c>
      <c r="G8" s="424"/>
      <c r="H8" s="424"/>
      <c r="I8" s="424"/>
    </row>
    <row r="9" spans="1:9" ht="16.5" x14ac:dyDescent="0.25">
      <c r="B9" s="426" t="s">
        <v>39</v>
      </c>
      <c r="C9" s="426"/>
      <c r="D9" s="278"/>
      <c r="E9" s="21"/>
      <c r="F9" s="21"/>
    </row>
    <row r="10" spans="1:9" ht="33" customHeight="1" x14ac:dyDescent="0.25">
      <c r="B10" s="427" t="s">
        <v>377</v>
      </c>
      <c r="C10" s="428"/>
      <c r="D10" s="279"/>
      <c r="E10" s="565"/>
      <c r="F10" s="566"/>
    </row>
    <row r="11" spans="1:9" ht="19.5" customHeight="1" x14ac:dyDescent="0.25">
      <c r="B11" s="8" t="s">
        <v>7</v>
      </c>
      <c r="C11" s="1">
        <v>0</v>
      </c>
      <c r="D11" s="444">
        <v>200</v>
      </c>
      <c r="E11" s="21"/>
      <c r="F11" s="141" t="s">
        <v>235</v>
      </c>
      <c r="G11" s="142">
        <v>657</v>
      </c>
      <c r="H11" s="142"/>
      <c r="I11" s="142">
        <v>0</v>
      </c>
    </row>
    <row r="12" spans="1:9" ht="19.5" customHeight="1" x14ac:dyDescent="0.25">
      <c r="B12" s="17">
        <v>50000000</v>
      </c>
      <c r="C12" s="2">
        <v>20</v>
      </c>
      <c r="D12" s="445"/>
      <c r="E12" s="21"/>
      <c r="F12" s="142"/>
      <c r="G12" s="142"/>
      <c r="H12" s="142"/>
      <c r="I12" s="142"/>
    </row>
    <row r="13" spans="1:9" ht="19.5" customHeight="1" x14ac:dyDescent="0.25">
      <c r="B13" s="17">
        <v>100000000</v>
      </c>
      <c r="C13" s="2">
        <v>40</v>
      </c>
      <c r="D13" s="445"/>
      <c r="E13" s="21"/>
      <c r="F13" s="142"/>
      <c r="G13" s="142"/>
      <c r="H13" s="142"/>
      <c r="I13" s="142"/>
    </row>
    <row r="14" spans="1:9" ht="19.5" customHeight="1" x14ac:dyDescent="0.25">
      <c r="B14" s="17">
        <v>200000000</v>
      </c>
      <c r="C14" s="2">
        <v>80</v>
      </c>
      <c r="D14" s="445"/>
      <c r="E14" s="21"/>
      <c r="F14" s="142"/>
      <c r="G14" s="142"/>
      <c r="H14" s="142"/>
      <c r="I14" s="142"/>
    </row>
    <row r="15" spans="1:9" ht="19.5" customHeight="1" x14ac:dyDescent="0.25">
      <c r="B15" s="17">
        <v>300000000</v>
      </c>
      <c r="C15" s="2">
        <v>200</v>
      </c>
      <c r="D15" s="446"/>
      <c r="E15" s="21"/>
      <c r="F15" s="142"/>
      <c r="G15" s="142"/>
      <c r="H15" s="142"/>
      <c r="I15" s="142"/>
    </row>
    <row r="16" spans="1:9" ht="93" customHeight="1" x14ac:dyDescent="0.25">
      <c r="B16" s="429" t="s">
        <v>378</v>
      </c>
      <c r="C16" s="429"/>
      <c r="D16" s="166">
        <v>80</v>
      </c>
      <c r="E16" s="141" t="s">
        <v>235</v>
      </c>
      <c r="F16" s="142"/>
      <c r="G16" s="142">
        <v>657</v>
      </c>
      <c r="H16" s="143" t="s">
        <v>379</v>
      </c>
      <c r="I16" s="142">
        <v>80</v>
      </c>
    </row>
    <row r="17" spans="2:9" ht="138.75" customHeight="1" x14ac:dyDescent="0.25">
      <c r="B17" s="429" t="s">
        <v>380</v>
      </c>
      <c r="C17" s="429"/>
      <c r="D17" s="28">
        <v>70</v>
      </c>
      <c r="E17" s="141" t="s">
        <v>235</v>
      </c>
      <c r="F17" s="142"/>
      <c r="G17" s="142">
        <v>657</v>
      </c>
      <c r="H17" s="143" t="s">
        <v>381</v>
      </c>
      <c r="I17" s="142">
        <v>35</v>
      </c>
    </row>
    <row r="18" spans="2:9" ht="83.25" customHeight="1" x14ac:dyDescent="0.25">
      <c r="B18" s="430" t="s">
        <v>85</v>
      </c>
      <c r="C18" s="430"/>
      <c r="D18" s="18">
        <v>50</v>
      </c>
      <c r="E18" s="141" t="s">
        <v>235</v>
      </c>
      <c r="F18" s="142"/>
      <c r="G18" s="142">
        <v>657</v>
      </c>
      <c r="H18" s="143" t="s">
        <v>244</v>
      </c>
      <c r="I18" s="142">
        <v>50</v>
      </c>
    </row>
    <row r="19" spans="2:9" ht="23.25" customHeight="1" x14ac:dyDescent="0.25">
      <c r="B19" s="391" t="s">
        <v>11</v>
      </c>
      <c r="C19" s="391"/>
      <c r="D19" s="42">
        <f>SUM(D10:D18)</f>
        <v>400</v>
      </c>
      <c r="H19" s="74" t="s">
        <v>191</v>
      </c>
      <c r="I19" s="280">
        <f>SUM(I11:I18)</f>
        <v>165</v>
      </c>
    </row>
    <row r="20" spans="2:9" ht="19.5" customHeight="1" x14ac:dyDescent="0.25">
      <c r="H20" s="27"/>
    </row>
    <row r="21" spans="2:9" ht="29.25" customHeight="1" x14ac:dyDescent="0.25">
      <c r="B21" s="425" t="s">
        <v>17</v>
      </c>
      <c r="C21" s="425"/>
      <c r="D21" s="169" t="s">
        <v>25</v>
      </c>
      <c r="H21" s="281"/>
    </row>
    <row r="22" spans="2:9" ht="16.5" x14ac:dyDescent="0.25">
      <c r="B22" s="433" t="s">
        <v>28</v>
      </c>
      <c r="C22" s="433"/>
      <c r="D22" s="433"/>
    </row>
    <row r="23" spans="2:9" ht="45.75" customHeight="1" x14ac:dyDescent="0.25">
      <c r="B23" s="429" t="s">
        <v>3</v>
      </c>
      <c r="C23" s="429"/>
      <c r="D23" s="429"/>
    </row>
    <row r="24" spans="2:9" ht="19.5" customHeight="1" x14ac:dyDescent="0.25">
      <c r="B24" s="384" t="s">
        <v>142</v>
      </c>
      <c r="C24" s="384"/>
      <c r="D24" s="384"/>
    </row>
    <row r="25" spans="2:9" ht="19.5" customHeight="1" x14ac:dyDescent="0.25">
      <c r="B25" s="384" t="s">
        <v>8</v>
      </c>
      <c r="C25" s="384"/>
      <c r="D25" s="384"/>
    </row>
    <row r="26" spans="2:9" ht="34.5" customHeight="1" x14ac:dyDescent="0.25">
      <c r="B26" s="434" t="s">
        <v>143</v>
      </c>
      <c r="C26" s="435"/>
      <c r="D26" s="436"/>
    </row>
    <row r="27" spans="2:9" ht="19.5" customHeight="1" x14ac:dyDescent="0.25">
      <c r="B27" s="49"/>
      <c r="C27" s="50"/>
      <c r="D27" s="50"/>
    </row>
    <row r="28" spans="2:9" ht="19.5" customHeight="1" x14ac:dyDescent="0.25">
      <c r="B28" s="433" t="s">
        <v>27</v>
      </c>
      <c r="C28" s="433"/>
      <c r="D28" s="433"/>
      <c r="E28" s="433"/>
      <c r="F28" s="433"/>
    </row>
    <row r="29" spans="2:9" ht="16.5" x14ac:dyDescent="0.25">
      <c r="B29" s="385" t="s">
        <v>144</v>
      </c>
      <c r="C29" s="385"/>
      <c r="D29" s="385"/>
      <c r="E29" s="67"/>
      <c r="F29" s="67"/>
    </row>
    <row r="30" spans="2:9" ht="19.5" customHeight="1" x14ac:dyDescent="0.25">
      <c r="B30" s="385" t="s">
        <v>43</v>
      </c>
      <c r="C30" s="385"/>
      <c r="D30" s="385"/>
      <c r="E30" s="390" t="s">
        <v>34</v>
      </c>
      <c r="F30" s="390"/>
      <c r="G30" s="424" t="s">
        <v>187</v>
      </c>
      <c r="H30" s="424" t="s">
        <v>188</v>
      </c>
      <c r="I30" s="424" t="s">
        <v>189</v>
      </c>
    </row>
    <row r="31" spans="2:9" ht="40.5" customHeight="1" x14ac:dyDescent="0.25">
      <c r="B31" s="165" t="s">
        <v>12</v>
      </c>
      <c r="C31" s="450" t="s">
        <v>13</v>
      </c>
      <c r="D31" s="450"/>
      <c r="E31" s="41" t="s">
        <v>35</v>
      </c>
      <c r="F31" s="41" t="s">
        <v>36</v>
      </c>
      <c r="G31" s="424"/>
      <c r="H31" s="424"/>
      <c r="I31" s="424"/>
    </row>
    <row r="32" spans="2:9" ht="19.5" customHeight="1" x14ac:dyDescent="0.25">
      <c r="B32" s="164" t="s">
        <v>5</v>
      </c>
      <c r="C32" s="376" t="s">
        <v>29</v>
      </c>
      <c r="D32" s="376"/>
      <c r="E32" s="21"/>
      <c r="F32" s="21"/>
      <c r="G32" s="21"/>
      <c r="H32" s="21"/>
      <c r="I32" s="21"/>
    </row>
    <row r="33" spans="2:9" ht="16.5" x14ac:dyDescent="0.25">
      <c r="B33" s="167" t="s">
        <v>40</v>
      </c>
      <c r="C33" s="376" t="s">
        <v>45</v>
      </c>
      <c r="D33" s="376"/>
      <c r="E33" s="141" t="s">
        <v>235</v>
      </c>
      <c r="F33" s="142"/>
      <c r="G33" s="142">
        <v>657</v>
      </c>
      <c r="H33" s="146">
        <v>0.05</v>
      </c>
      <c r="I33" s="142">
        <v>60</v>
      </c>
    </row>
    <row r="34" spans="2:9" ht="19.5" customHeight="1" x14ac:dyDescent="0.25">
      <c r="B34" s="167" t="s">
        <v>41</v>
      </c>
      <c r="C34" s="376" t="s">
        <v>46</v>
      </c>
      <c r="D34" s="376"/>
      <c r="E34" s="21"/>
      <c r="F34" s="21"/>
      <c r="G34" s="21"/>
      <c r="H34" s="21"/>
      <c r="I34" s="21"/>
    </row>
    <row r="35" spans="2:9" ht="16.5" x14ac:dyDescent="0.25">
      <c r="B35" s="167" t="s">
        <v>145</v>
      </c>
      <c r="C35" s="376" t="s">
        <v>47</v>
      </c>
      <c r="D35" s="376"/>
      <c r="E35" s="21"/>
      <c r="F35" s="21"/>
      <c r="G35" s="21"/>
      <c r="H35" s="21"/>
      <c r="I35" s="21"/>
    </row>
    <row r="36" spans="2:9" ht="19.5" customHeight="1" x14ac:dyDescent="0.25">
      <c r="B36" s="167" t="s">
        <v>146</v>
      </c>
      <c r="C36" s="376" t="s">
        <v>24</v>
      </c>
      <c r="D36" s="376"/>
      <c r="E36" s="22"/>
      <c r="F36" s="21"/>
      <c r="G36" s="21"/>
      <c r="H36" s="21"/>
      <c r="I36" s="21"/>
    </row>
    <row r="37" spans="2:9" s="12" customFormat="1" ht="19.5" customHeight="1" x14ac:dyDescent="0.25">
      <c r="B37" s="9"/>
      <c r="C37" s="9"/>
      <c r="D37" s="10"/>
      <c r="G37" s="11"/>
    </row>
    <row r="38" spans="2:9" ht="27" customHeight="1" x14ac:dyDescent="0.25">
      <c r="B38" s="385" t="s">
        <v>42</v>
      </c>
      <c r="C38" s="385"/>
      <c r="D38" s="385"/>
      <c r="E38" s="377" t="s">
        <v>34</v>
      </c>
      <c r="F38" s="378"/>
      <c r="G38" s="424" t="s">
        <v>187</v>
      </c>
      <c r="H38" s="424" t="s">
        <v>188</v>
      </c>
      <c r="I38" s="424" t="s">
        <v>189</v>
      </c>
    </row>
    <row r="39" spans="2:9" ht="16.5" x14ac:dyDescent="0.25">
      <c r="B39" s="168" t="s">
        <v>12</v>
      </c>
      <c r="C39" s="437" t="s">
        <v>14</v>
      </c>
      <c r="D39" s="437"/>
      <c r="E39" s="41" t="s">
        <v>35</v>
      </c>
      <c r="F39" s="41" t="s">
        <v>36</v>
      </c>
      <c r="G39" s="424"/>
      <c r="H39" s="424"/>
      <c r="I39" s="424"/>
    </row>
    <row r="40" spans="2:9" ht="19.5" customHeight="1" x14ac:dyDescent="0.25">
      <c r="B40" s="167" t="s">
        <v>5</v>
      </c>
      <c r="C40" s="376" t="s">
        <v>29</v>
      </c>
      <c r="D40" s="376"/>
      <c r="E40" s="21"/>
      <c r="F40" s="21"/>
      <c r="G40" s="21"/>
      <c r="H40" s="21"/>
      <c r="I40" s="21"/>
    </row>
    <row r="41" spans="2:9" ht="19.5" customHeight="1" x14ac:dyDescent="0.25">
      <c r="B41" s="167" t="s">
        <v>50</v>
      </c>
      <c r="C41" s="376" t="s">
        <v>45</v>
      </c>
      <c r="D41" s="376"/>
      <c r="E41" s="141" t="s">
        <v>235</v>
      </c>
      <c r="F41" s="142"/>
      <c r="G41" s="142">
        <v>657</v>
      </c>
      <c r="H41" s="141" t="s">
        <v>382</v>
      </c>
      <c r="I41" s="142">
        <v>60</v>
      </c>
    </row>
    <row r="42" spans="2:9" ht="19.5" customHeight="1" x14ac:dyDescent="0.25">
      <c r="B42" s="167" t="s">
        <v>147</v>
      </c>
      <c r="C42" s="376" t="s">
        <v>46</v>
      </c>
      <c r="D42" s="376"/>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H38:H39"/>
    <mergeCell ref="I38:I39"/>
    <mergeCell ref="C39:D39"/>
    <mergeCell ref="C40:D40"/>
    <mergeCell ref="C41:D41"/>
    <mergeCell ref="E38:F38"/>
    <mergeCell ref="G38:G39"/>
    <mergeCell ref="C42:D42"/>
    <mergeCell ref="C34:D34"/>
    <mergeCell ref="C35:D35"/>
    <mergeCell ref="C36:D36"/>
    <mergeCell ref="B38:D38"/>
    <mergeCell ref="G30:G31"/>
    <mergeCell ref="H30:H31"/>
    <mergeCell ref="I30:I31"/>
    <mergeCell ref="C31:D31"/>
    <mergeCell ref="C32:D32"/>
    <mergeCell ref="B22:D22"/>
    <mergeCell ref="C33:D33"/>
    <mergeCell ref="B24:D24"/>
    <mergeCell ref="B25:D25"/>
    <mergeCell ref="B26:D26"/>
    <mergeCell ref="B28:F28"/>
    <mergeCell ref="B29:D29"/>
    <mergeCell ref="B30:D30"/>
    <mergeCell ref="E30:F30"/>
    <mergeCell ref="B23:D23"/>
    <mergeCell ref="A1:F1"/>
    <mergeCell ref="A2:F2"/>
    <mergeCell ref="A3:F3"/>
    <mergeCell ref="A4:F4"/>
    <mergeCell ref="B16:C16"/>
    <mergeCell ref="B7:C8"/>
    <mergeCell ref="D7:D8"/>
    <mergeCell ref="E7:F7"/>
    <mergeCell ref="B9:C9"/>
    <mergeCell ref="B10:C10"/>
    <mergeCell ref="E10:F10"/>
    <mergeCell ref="D11:D15"/>
    <mergeCell ref="G6:I6"/>
    <mergeCell ref="B17:C17"/>
    <mergeCell ref="B18:C18"/>
    <mergeCell ref="B19:C19"/>
    <mergeCell ref="B21:C21"/>
    <mergeCell ref="G7:G8"/>
    <mergeCell ref="I7:I8"/>
    <mergeCell ref="H7: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401" t="s">
        <v>130</v>
      </c>
      <c r="B1" s="401"/>
      <c r="C1" s="401"/>
      <c r="D1" s="401"/>
      <c r="E1" s="401"/>
      <c r="F1" s="401"/>
    </row>
    <row r="2" spans="1:9" ht="19.5" customHeight="1" x14ac:dyDescent="0.3">
      <c r="A2" s="401" t="s">
        <v>9</v>
      </c>
      <c r="B2" s="401"/>
      <c r="C2" s="401"/>
      <c r="D2" s="401"/>
      <c r="E2" s="401"/>
      <c r="F2" s="401"/>
    </row>
    <row r="3" spans="1:9" s="11" customFormat="1" ht="18.75" customHeight="1" x14ac:dyDescent="0.3">
      <c r="A3" s="401" t="s">
        <v>20</v>
      </c>
      <c r="B3" s="401"/>
      <c r="C3" s="401"/>
      <c r="D3" s="401"/>
      <c r="E3" s="401"/>
      <c r="F3" s="401"/>
    </row>
    <row r="4" spans="1:9" ht="18.75" x14ac:dyDescent="0.3">
      <c r="A4" s="401" t="s">
        <v>356</v>
      </c>
      <c r="B4" s="401"/>
      <c r="C4" s="401"/>
      <c r="D4" s="401"/>
      <c r="E4" s="401"/>
      <c r="F4" s="401"/>
    </row>
    <row r="5" spans="1:9" ht="15" customHeight="1" x14ac:dyDescent="0.3">
      <c r="A5" s="163"/>
      <c r="B5" s="163"/>
      <c r="C5" s="163"/>
      <c r="D5" s="163"/>
      <c r="E5" s="163"/>
      <c r="F5" s="163"/>
    </row>
    <row r="6" spans="1:9" ht="15" customHeight="1" x14ac:dyDescent="0.3">
      <c r="A6" s="163"/>
      <c r="B6" s="163"/>
      <c r="C6" s="163"/>
      <c r="D6" s="163"/>
      <c r="E6" s="163"/>
      <c r="F6" s="163"/>
      <c r="G6" s="553" t="s">
        <v>190</v>
      </c>
      <c r="H6" s="554"/>
      <c r="I6" s="554"/>
    </row>
    <row r="7" spans="1:9" ht="32.25" customHeight="1" x14ac:dyDescent="0.25">
      <c r="B7" s="458" t="s">
        <v>10</v>
      </c>
      <c r="C7" s="459"/>
      <c r="D7" s="462">
        <v>400</v>
      </c>
      <c r="E7" s="377" t="s">
        <v>34</v>
      </c>
      <c r="F7" s="378"/>
      <c r="G7" s="424" t="s">
        <v>187</v>
      </c>
      <c r="H7" s="424" t="s">
        <v>188</v>
      </c>
      <c r="I7" s="424" t="s">
        <v>189</v>
      </c>
    </row>
    <row r="8" spans="1:9" ht="20.25" customHeight="1" x14ac:dyDescent="0.25">
      <c r="B8" s="460"/>
      <c r="C8" s="461"/>
      <c r="D8" s="463"/>
      <c r="E8" s="41" t="s">
        <v>35</v>
      </c>
      <c r="F8" s="41" t="s">
        <v>36</v>
      </c>
      <c r="G8" s="424"/>
      <c r="H8" s="424"/>
      <c r="I8" s="424"/>
    </row>
    <row r="9" spans="1:9" ht="32.25" customHeight="1" x14ac:dyDescent="0.25">
      <c r="B9" s="567" t="s">
        <v>39</v>
      </c>
      <c r="C9" s="568"/>
      <c r="D9" s="36"/>
      <c r="E9" s="21"/>
      <c r="F9" s="21"/>
      <c r="G9" s="26"/>
      <c r="H9" s="26"/>
      <c r="I9" s="26"/>
    </row>
    <row r="10" spans="1:9" ht="20.25" customHeight="1" x14ac:dyDescent="0.25">
      <c r="B10" s="427" t="s">
        <v>371</v>
      </c>
      <c r="C10" s="428"/>
      <c r="D10" s="37"/>
      <c r="E10" s="26"/>
      <c r="F10" s="26"/>
      <c r="G10" s="26"/>
      <c r="H10" s="26"/>
      <c r="I10" s="26"/>
    </row>
    <row r="11" spans="1:9" ht="20.25" customHeight="1" x14ac:dyDescent="0.25">
      <c r="B11" s="8" t="s">
        <v>7</v>
      </c>
      <c r="C11" s="1">
        <v>0</v>
      </c>
      <c r="D11" s="474">
        <v>150</v>
      </c>
      <c r="E11" s="464"/>
      <c r="F11" s="475" t="s">
        <v>235</v>
      </c>
      <c r="G11" s="150">
        <v>658</v>
      </c>
      <c r="H11" s="26"/>
      <c r="I11" s="150">
        <v>0</v>
      </c>
    </row>
    <row r="12" spans="1:9" ht="20.25" customHeight="1" x14ac:dyDescent="0.25">
      <c r="B12" s="17">
        <v>50000000</v>
      </c>
      <c r="C12" s="2">
        <v>20</v>
      </c>
      <c r="D12" s="472"/>
      <c r="E12" s="465"/>
      <c r="F12" s="476"/>
      <c r="G12" s="26"/>
      <c r="H12" s="26"/>
      <c r="I12" s="26"/>
    </row>
    <row r="13" spans="1:9" ht="20.25" customHeight="1" x14ac:dyDescent="0.25">
      <c r="B13" s="17">
        <v>100000000</v>
      </c>
      <c r="C13" s="2">
        <v>40</v>
      </c>
      <c r="D13" s="472"/>
      <c r="E13" s="465"/>
      <c r="F13" s="476"/>
      <c r="G13" s="26"/>
      <c r="H13" s="26"/>
      <c r="I13" s="26"/>
    </row>
    <row r="14" spans="1:9" ht="57" customHeight="1" x14ac:dyDescent="0.25">
      <c r="B14" s="17">
        <v>200000000</v>
      </c>
      <c r="C14" s="2">
        <v>80</v>
      </c>
      <c r="D14" s="472"/>
      <c r="E14" s="465"/>
      <c r="F14" s="476"/>
      <c r="G14" s="26"/>
      <c r="H14" s="26"/>
      <c r="I14" s="26"/>
    </row>
    <row r="15" spans="1:9" ht="57" customHeight="1" x14ac:dyDescent="0.25">
      <c r="B15" s="17">
        <v>300000000</v>
      </c>
      <c r="C15" s="2">
        <v>150</v>
      </c>
      <c r="D15" s="473"/>
      <c r="E15" s="466"/>
      <c r="F15" s="477"/>
      <c r="G15" s="26"/>
      <c r="H15" s="26"/>
      <c r="I15" s="26"/>
    </row>
    <row r="16" spans="1:9" ht="57" customHeight="1" x14ac:dyDescent="0.25">
      <c r="B16" s="456" t="s">
        <v>82</v>
      </c>
      <c r="C16" s="456"/>
      <c r="D16" s="170">
        <v>40</v>
      </c>
      <c r="E16" s="26"/>
      <c r="F16" s="150" t="s">
        <v>235</v>
      </c>
      <c r="G16" s="150">
        <v>658</v>
      </c>
      <c r="H16" s="26"/>
      <c r="I16" s="150">
        <v>0</v>
      </c>
    </row>
    <row r="17" spans="1:9" ht="59.25" customHeight="1" x14ac:dyDescent="0.25">
      <c r="B17" s="456" t="s">
        <v>372</v>
      </c>
      <c r="C17" s="456"/>
      <c r="D17" s="170">
        <v>40</v>
      </c>
      <c r="E17" s="26"/>
      <c r="F17" s="150" t="s">
        <v>235</v>
      </c>
      <c r="G17" s="150">
        <v>658</v>
      </c>
      <c r="H17" s="26"/>
      <c r="I17" s="150">
        <v>0</v>
      </c>
    </row>
    <row r="18" spans="1:9" ht="59.25" customHeight="1" x14ac:dyDescent="0.25">
      <c r="B18" s="470" t="s">
        <v>123</v>
      </c>
      <c r="C18" s="471"/>
      <c r="D18" s="170">
        <v>30</v>
      </c>
      <c r="E18" s="26"/>
      <c r="F18" s="150" t="s">
        <v>235</v>
      </c>
      <c r="G18" s="150">
        <v>658</v>
      </c>
      <c r="H18" s="26"/>
      <c r="I18" s="150">
        <v>0</v>
      </c>
    </row>
    <row r="19" spans="1:9" ht="59.25" customHeight="1" x14ac:dyDescent="0.25">
      <c r="B19" s="456" t="s">
        <v>83</v>
      </c>
      <c r="C19" s="456"/>
      <c r="D19" s="170">
        <v>40</v>
      </c>
      <c r="E19" s="26"/>
      <c r="F19" s="150" t="s">
        <v>235</v>
      </c>
      <c r="G19" s="150">
        <v>658</v>
      </c>
      <c r="H19" s="26"/>
      <c r="I19" s="150">
        <v>0</v>
      </c>
    </row>
    <row r="20" spans="1:9" s="13" customFormat="1" ht="16.5" x14ac:dyDescent="0.25">
      <c r="A20"/>
      <c r="B20" s="456" t="s">
        <v>124</v>
      </c>
      <c r="C20" s="456"/>
      <c r="D20" s="170">
        <v>50</v>
      </c>
      <c r="E20" s="26"/>
      <c r="F20" s="150" t="s">
        <v>235</v>
      </c>
      <c r="G20" s="150">
        <v>658</v>
      </c>
      <c r="H20" s="26"/>
      <c r="I20" s="150">
        <v>0</v>
      </c>
    </row>
    <row r="21" spans="1:9" s="11" customFormat="1" ht="16.5" x14ac:dyDescent="0.25">
      <c r="A21"/>
      <c r="B21" s="456" t="s">
        <v>125</v>
      </c>
      <c r="C21" s="456"/>
      <c r="D21" s="170">
        <v>50</v>
      </c>
      <c r="E21" s="26"/>
      <c r="F21" s="150" t="s">
        <v>235</v>
      </c>
      <c r="G21" s="150">
        <v>658</v>
      </c>
      <c r="H21" s="26"/>
      <c r="I21" s="150">
        <v>0</v>
      </c>
    </row>
    <row r="22" spans="1:9" s="11" customFormat="1" ht="18.75" customHeight="1" x14ac:dyDescent="0.25">
      <c r="A22" s="13"/>
      <c r="B22" s="453" t="s">
        <v>11</v>
      </c>
      <c r="C22" s="454"/>
      <c r="D22" s="48">
        <f>SUM(D9:D21)</f>
        <v>400</v>
      </c>
      <c r="E22" s="13"/>
      <c r="F22" s="13"/>
      <c r="G22"/>
      <c r="H22" s="86" t="s">
        <v>191</v>
      </c>
      <c r="I22" s="126">
        <f>SUM(I9:I21)</f>
        <v>0</v>
      </c>
    </row>
    <row r="23" spans="1:9" ht="18" customHeight="1" x14ac:dyDescent="0.25">
      <c r="A23" s="11"/>
      <c r="B23" s="15"/>
      <c r="C23" s="15"/>
      <c r="D23" s="15"/>
      <c r="E23" s="14"/>
      <c r="F23" s="11"/>
      <c r="H23" s="27"/>
    </row>
    <row r="24" spans="1:9" ht="48.75" customHeight="1" x14ac:dyDescent="0.25">
      <c r="A24" s="11"/>
      <c r="B24" s="455" t="s">
        <v>30</v>
      </c>
      <c r="C24" s="455"/>
      <c r="D24" s="455"/>
      <c r="F24" s="11"/>
      <c r="H24" s="11"/>
    </row>
    <row r="25" spans="1:9" ht="54.75" customHeight="1" x14ac:dyDescent="0.25">
      <c r="B25" s="384" t="s">
        <v>373</v>
      </c>
      <c r="C25" s="384"/>
      <c r="D25" s="384"/>
    </row>
    <row r="26" spans="1:9" ht="18" customHeight="1" x14ac:dyDescent="0.25">
      <c r="B26" s="452" t="s">
        <v>148</v>
      </c>
      <c r="C26" s="452"/>
      <c r="D26" s="452"/>
    </row>
    <row r="27" spans="1:9" x14ac:dyDescent="0.25">
      <c r="B27" s="452" t="s">
        <v>149</v>
      </c>
      <c r="C27" s="452"/>
      <c r="D27" s="452"/>
    </row>
    <row r="28" spans="1:9" ht="16.5" x14ac:dyDescent="0.25">
      <c r="B28" s="425" t="s">
        <v>17</v>
      </c>
      <c r="C28" s="425"/>
      <c r="D28" s="169" t="s">
        <v>25</v>
      </c>
      <c r="E28" s="11"/>
      <c r="F28" s="11"/>
    </row>
    <row r="29" spans="1:9" ht="34.5" customHeight="1" x14ac:dyDescent="0.25">
      <c r="B29" s="433" t="s">
        <v>28</v>
      </c>
      <c r="C29" s="433"/>
      <c r="D29" s="433"/>
      <c r="E29" s="11"/>
      <c r="F29" s="11"/>
    </row>
    <row r="30" spans="1:9" ht="31.5" customHeight="1" x14ac:dyDescent="0.25">
      <c r="B30" s="429" t="s">
        <v>3</v>
      </c>
      <c r="C30" s="429"/>
      <c r="D30" s="429"/>
      <c r="E30" s="11"/>
      <c r="F30" s="11"/>
    </row>
    <row r="31" spans="1:9" ht="49.5" customHeight="1" x14ac:dyDescent="0.25">
      <c r="B31" s="384" t="s">
        <v>151</v>
      </c>
      <c r="C31" s="384"/>
      <c r="D31" s="384"/>
      <c r="E31" s="11"/>
      <c r="F31" s="11"/>
    </row>
    <row r="32" spans="1:9" ht="21.75" customHeight="1" x14ac:dyDescent="0.25">
      <c r="B32" s="384" t="s">
        <v>8</v>
      </c>
      <c r="C32" s="384"/>
      <c r="D32" s="384"/>
      <c r="E32" s="11"/>
      <c r="F32" s="11"/>
      <c r="G32" s="11"/>
    </row>
    <row r="33" spans="1:9" ht="34.5" customHeight="1" x14ac:dyDescent="0.25">
      <c r="B33" s="434" t="s">
        <v>143</v>
      </c>
      <c r="C33" s="435"/>
      <c r="D33" s="436"/>
      <c r="E33" s="11"/>
      <c r="F33" s="11"/>
      <c r="G33" s="275"/>
    </row>
    <row r="34" spans="1:9" s="11" customFormat="1" ht="26.25" customHeight="1" x14ac:dyDescent="0.25">
      <c r="A34"/>
      <c r="B34" s="49"/>
      <c r="C34" s="50"/>
      <c r="D34" s="50"/>
      <c r="G34" s="275"/>
      <c r="H34"/>
    </row>
    <row r="35" spans="1:9" s="275" customFormat="1" ht="16.5" customHeight="1" x14ac:dyDescent="0.25">
      <c r="A35" s="11"/>
      <c r="B35" s="433" t="s">
        <v>27</v>
      </c>
      <c r="C35" s="433"/>
      <c r="D35" s="433"/>
      <c r="E35" s="433"/>
      <c r="F35" s="433"/>
      <c r="G35" s="11"/>
      <c r="H35"/>
    </row>
    <row r="36" spans="1:9" s="275" customFormat="1" ht="16.5" customHeight="1" x14ac:dyDescent="0.25">
      <c r="B36" s="385" t="s">
        <v>144</v>
      </c>
      <c r="C36" s="385"/>
      <c r="D36" s="385"/>
      <c r="E36" s="67"/>
      <c r="F36" s="67"/>
      <c r="G36" s="11"/>
      <c r="H36" s="11"/>
    </row>
    <row r="37" spans="1:9" s="11" customFormat="1" ht="16.5" x14ac:dyDescent="0.25">
      <c r="A37" s="275"/>
      <c r="B37" s="385" t="s">
        <v>43</v>
      </c>
      <c r="C37" s="385"/>
      <c r="D37" s="385"/>
      <c r="E37" s="390" t="s">
        <v>34</v>
      </c>
      <c r="F37" s="390"/>
      <c r="G37" s="424" t="s">
        <v>187</v>
      </c>
      <c r="H37" s="424" t="s">
        <v>188</v>
      </c>
      <c r="I37" s="424" t="s">
        <v>189</v>
      </c>
    </row>
    <row r="38" spans="1:9" s="11" customFormat="1" ht="16.5" x14ac:dyDescent="0.25">
      <c r="B38" s="165" t="s">
        <v>12</v>
      </c>
      <c r="C38" s="450" t="s">
        <v>13</v>
      </c>
      <c r="D38" s="450"/>
      <c r="E38" s="41" t="s">
        <v>35</v>
      </c>
      <c r="F38" s="41" t="s">
        <v>36</v>
      </c>
      <c r="G38" s="424"/>
      <c r="H38" s="424"/>
      <c r="I38" s="424"/>
    </row>
    <row r="39" spans="1:9" s="11" customFormat="1" ht="16.5" x14ac:dyDescent="0.25">
      <c r="B39" s="164" t="s">
        <v>5</v>
      </c>
      <c r="C39" s="376" t="s">
        <v>29</v>
      </c>
      <c r="D39" s="376"/>
      <c r="E39" s="21"/>
      <c r="F39" s="21"/>
      <c r="G39" s="21"/>
      <c r="H39" s="21"/>
      <c r="I39" s="21"/>
    </row>
    <row r="40" spans="1:9" s="11" customFormat="1" ht="19.5" customHeight="1" x14ac:dyDescent="0.25">
      <c r="B40" s="167" t="s">
        <v>40</v>
      </c>
      <c r="C40" s="376" t="s">
        <v>45</v>
      </c>
      <c r="D40" s="376"/>
      <c r="E40" s="21"/>
      <c r="F40" s="21"/>
      <c r="G40" s="21"/>
      <c r="H40" s="21"/>
      <c r="I40" s="21"/>
    </row>
    <row r="41" spans="1:9" s="11" customFormat="1" ht="16.5" customHeight="1" x14ac:dyDescent="0.25">
      <c r="B41" s="167" t="s">
        <v>41</v>
      </c>
      <c r="C41" s="376" t="s">
        <v>46</v>
      </c>
      <c r="D41" s="376"/>
      <c r="E41" s="21"/>
      <c r="F41" s="21"/>
      <c r="G41" s="21"/>
      <c r="H41" s="21"/>
      <c r="I41" s="21"/>
    </row>
    <row r="42" spans="1:9" s="11" customFormat="1" ht="19.5" customHeight="1" x14ac:dyDescent="0.25">
      <c r="B42" s="167" t="s">
        <v>145</v>
      </c>
      <c r="C42" s="376" t="s">
        <v>47</v>
      </c>
      <c r="D42" s="376"/>
      <c r="E42" s="21"/>
      <c r="F42" s="21"/>
      <c r="G42" s="21"/>
      <c r="H42" s="21"/>
      <c r="I42" s="21"/>
    </row>
    <row r="43" spans="1:9" s="11" customFormat="1" ht="16.5" x14ac:dyDescent="0.25">
      <c r="B43" s="167" t="s">
        <v>146</v>
      </c>
      <c r="C43" s="376" t="s">
        <v>24</v>
      </c>
      <c r="D43" s="376"/>
      <c r="E43" s="22"/>
      <c r="F43" s="150" t="s">
        <v>235</v>
      </c>
      <c r="G43" s="150">
        <v>658</v>
      </c>
      <c r="H43" s="21"/>
      <c r="I43" s="150">
        <v>0</v>
      </c>
    </row>
    <row r="44" spans="1:9" s="11" customFormat="1" ht="19.5" customHeight="1" x14ac:dyDescent="0.25">
      <c r="B44" s="9"/>
      <c r="C44" s="9"/>
      <c r="D44" s="10"/>
      <c r="E44" s="12"/>
      <c r="F44" s="12"/>
    </row>
    <row r="45" spans="1:9" s="12" customFormat="1" ht="19.5" customHeight="1" x14ac:dyDescent="0.25">
      <c r="A45" s="11"/>
      <c r="B45" s="385" t="s">
        <v>42</v>
      </c>
      <c r="C45" s="385"/>
      <c r="D45" s="385"/>
      <c r="E45" s="377" t="s">
        <v>34</v>
      </c>
      <c r="F45" s="378"/>
      <c r="G45" s="424" t="s">
        <v>187</v>
      </c>
      <c r="H45" s="424" t="s">
        <v>188</v>
      </c>
      <c r="I45" s="424" t="s">
        <v>189</v>
      </c>
    </row>
    <row r="46" spans="1:9" s="11" customFormat="1" ht="16.5" x14ac:dyDescent="0.25">
      <c r="A46" s="12"/>
      <c r="B46" s="168" t="s">
        <v>12</v>
      </c>
      <c r="C46" s="437" t="s">
        <v>14</v>
      </c>
      <c r="D46" s="437"/>
      <c r="E46" s="41" t="s">
        <v>35</v>
      </c>
      <c r="F46" s="41" t="s">
        <v>36</v>
      </c>
      <c r="G46" s="424"/>
      <c r="H46" s="424"/>
      <c r="I46" s="424"/>
    </row>
    <row r="47" spans="1:9" s="11" customFormat="1" ht="16.5" x14ac:dyDescent="0.25">
      <c r="B47" s="167" t="s">
        <v>5</v>
      </c>
      <c r="C47" s="376" t="s">
        <v>29</v>
      </c>
      <c r="D47" s="376"/>
      <c r="E47" s="21"/>
      <c r="F47" s="21"/>
      <c r="G47" s="21"/>
      <c r="H47" s="21"/>
      <c r="I47" s="21"/>
    </row>
    <row r="48" spans="1:9" s="11" customFormat="1" ht="19.5" customHeight="1" x14ac:dyDescent="0.25">
      <c r="B48" s="167" t="s">
        <v>19</v>
      </c>
      <c r="C48" s="376" t="s">
        <v>45</v>
      </c>
      <c r="D48" s="376"/>
      <c r="E48" s="21"/>
      <c r="F48" s="21"/>
      <c r="G48" s="21"/>
      <c r="H48" s="21"/>
      <c r="I48" s="21"/>
    </row>
    <row r="49" spans="1:9" s="11" customFormat="1" ht="19.5" customHeight="1" x14ac:dyDescent="0.25">
      <c r="B49" s="167" t="s">
        <v>150</v>
      </c>
      <c r="C49" s="376" t="s">
        <v>46</v>
      </c>
      <c r="D49" s="376"/>
      <c r="E49" s="21"/>
      <c r="F49" s="150" t="s">
        <v>235</v>
      </c>
      <c r="G49" s="150">
        <v>658</v>
      </c>
      <c r="H49" s="21"/>
      <c r="I49" s="150">
        <v>0</v>
      </c>
    </row>
    <row r="50" spans="1:9" s="11" customFormat="1" ht="19.5" customHeight="1" x14ac:dyDescent="0.25">
      <c r="A50"/>
      <c r="B50"/>
      <c r="C50"/>
      <c r="D50"/>
      <c r="E50"/>
      <c r="F50"/>
    </row>
    <row r="51" spans="1:9" x14ac:dyDescent="0.25">
      <c r="H51" s="128" t="s">
        <v>191</v>
      </c>
      <c r="I51">
        <f>SUM(I39:I49)</f>
        <v>0</v>
      </c>
    </row>
  </sheetData>
  <mergeCells count="55">
    <mergeCell ref="C48:D48"/>
    <mergeCell ref="C49:D49"/>
    <mergeCell ref="E45:F45"/>
    <mergeCell ref="G45:G46"/>
    <mergeCell ref="H45:H46"/>
    <mergeCell ref="I45:I46"/>
    <mergeCell ref="C46:D46"/>
    <mergeCell ref="C47:D47"/>
    <mergeCell ref="C39:D39"/>
    <mergeCell ref="C40:D40"/>
    <mergeCell ref="C41:D41"/>
    <mergeCell ref="C42:D42"/>
    <mergeCell ref="C43:D43"/>
    <mergeCell ref="B45:D45"/>
    <mergeCell ref="I37:I38"/>
    <mergeCell ref="C38:D38"/>
    <mergeCell ref="B29:D29"/>
    <mergeCell ref="B30:D30"/>
    <mergeCell ref="B31:D31"/>
    <mergeCell ref="B32:D32"/>
    <mergeCell ref="B33:D33"/>
    <mergeCell ref="B35:F35"/>
    <mergeCell ref="B36:D36"/>
    <mergeCell ref="B37:D37"/>
    <mergeCell ref="E37:F37"/>
    <mergeCell ref="G37:G38"/>
    <mergeCell ref="H37:H38"/>
    <mergeCell ref="B28:C28"/>
    <mergeCell ref="B16:C16"/>
    <mergeCell ref="B17:C17"/>
    <mergeCell ref="B18:C18"/>
    <mergeCell ref="B19:C19"/>
    <mergeCell ref="B20:C20"/>
    <mergeCell ref="B21:C21"/>
    <mergeCell ref="B22:C22"/>
    <mergeCell ref="B24:D24"/>
    <mergeCell ref="B25:D25"/>
    <mergeCell ref="B26:D26"/>
    <mergeCell ref="B27:D27"/>
    <mergeCell ref="I7:I8"/>
    <mergeCell ref="B9:C9"/>
    <mergeCell ref="B10:C10"/>
    <mergeCell ref="D11:D15"/>
    <mergeCell ref="E11:E15"/>
    <mergeCell ref="F11:F15"/>
    <mergeCell ref="B7:C8"/>
    <mergeCell ref="D7:D8"/>
    <mergeCell ref="E7:F7"/>
    <mergeCell ref="G7:G8"/>
    <mergeCell ref="H7:H8"/>
    <mergeCell ref="A1:F1"/>
    <mergeCell ref="A2:F2"/>
    <mergeCell ref="A3:F3"/>
    <mergeCell ref="A4:F4"/>
    <mergeCell ref="G6:I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401" t="s">
        <v>130</v>
      </c>
      <c r="B1" s="401"/>
      <c r="C1" s="401"/>
      <c r="D1" s="401"/>
      <c r="E1" s="401"/>
      <c r="F1" s="401"/>
    </row>
    <row r="2" spans="1:9" ht="19.5" customHeight="1" x14ac:dyDescent="0.3">
      <c r="A2" s="401" t="s">
        <v>9</v>
      </c>
      <c r="B2" s="401"/>
      <c r="C2" s="401"/>
      <c r="D2" s="401"/>
      <c r="E2" s="401"/>
      <c r="F2" s="401"/>
    </row>
    <row r="3" spans="1:9" s="11" customFormat="1" ht="18.75" customHeight="1" x14ac:dyDescent="0.3">
      <c r="A3" s="401" t="s">
        <v>153</v>
      </c>
      <c r="B3" s="401"/>
      <c r="C3" s="401"/>
      <c r="D3" s="401"/>
      <c r="E3" s="401"/>
      <c r="F3" s="401"/>
    </row>
    <row r="4" spans="1:9" s="11" customFormat="1" ht="18.75" customHeight="1" x14ac:dyDescent="0.3">
      <c r="A4" s="401" t="s">
        <v>356</v>
      </c>
      <c r="B4" s="401"/>
      <c r="C4" s="401"/>
      <c r="D4" s="401"/>
      <c r="E4" s="401"/>
      <c r="F4" s="401"/>
    </row>
    <row r="5" spans="1:9" ht="16.5" x14ac:dyDescent="0.25">
      <c r="B5" s="432"/>
      <c r="C5" s="432"/>
      <c r="D5" s="432"/>
      <c r="E5" s="432"/>
      <c r="F5" s="432"/>
      <c r="G5" s="553" t="s">
        <v>190</v>
      </c>
      <c r="H5" s="554"/>
      <c r="I5" s="554"/>
    </row>
    <row r="6" spans="1:9" ht="15.75" customHeight="1" x14ac:dyDescent="0.25">
      <c r="B6" s="458" t="s">
        <v>10</v>
      </c>
      <c r="C6" s="459"/>
      <c r="D6" s="462">
        <v>400</v>
      </c>
      <c r="E6" s="390" t="s">
        <v>34</v>
      </c>
      <c r="F6" s="390"/>
      <c r="G6" s="424" t="s">
        <v>187</v>
      </c>
      <c r="H6" s="424" t="s">
        <v>188</v>
      </c>
      <c r="I6" s="424" t="s">
        <v>189</v>
      </c>
    </row>
    <row r="7" spans="1:9" x14ac:dyDescent="0.25">
      <c r="B7" s="460"/>
      <c r="C7" s="461"/>
      <c r="D7" s="463"/>
      <c r="E7" s="41" t="s">
        <v>35</v>
      </c>
      <c r="F7" s="41" t="s">
        <v>36</v>
      </c>
      <c r="G7" s="424"/>
      <c r="H7" s="424"/>
      <c r="I7" s="424"/>
    </row>
    <row r="8" spans="1:9" ht="32.25" customHeight="1" x14ac:dyDescent="0.25">
      <c r="B8" s="426" t="s">
        <v>39</v>
      </c>
      <c r="C8" s="426"/>
      <c r="D8" s="36"/>
      <c r="E8" s="21"/>
      <c r="F8" s="21"/>
      <c r="G8" s="26"/>
      <c r="H8" s="26"/>
      <c r="I8" s="26"/>
    </row>
    <row r="9" spans="1:9" ht="20.25" customHeight="1" x14ac:dyDescent="0.25">
      <c r="B9" s="427" t="s">
        <v>374</v>
      </c>
      <c r="C9" s="428"/>
      <c r="D9" s="37"/>
      <c r="E9" s="26"/>
      <c r="F9" s="26"/>
      <c r="G9" s="26"/>
      <c r="H9" s="26"/>
      <c r="I9" s="26"/>
    </row>
    <row r="10" spans="1:9" ht="20.25" customHeight="1" x14ac:dyDescent="0.25">
      <c r="B10" s="8" t="s">
        <v>7</v>
      </c>
      <c r="C10" s="1">
        <v>0</v>
      </c>
      <c r="D10" s="474">
        <v>150</v>
      </c>
      <c r="E10" s="26"/>
      <c r="F10" s="150" t="s">
        <v>235</v>
      </c>
      <c r="G10" s="150">
        <v>659</v>
      </c>
      <c r="H10" s="150"/>
      <c r="I10" s="150">
        <v>0</v>
      </c>
    </row>
    <row r="11" spans="1:9" ht="20.25" customHeight="1" x14ac:dyDescent="0.25">
      <c r="B11" s="17">
        <v>50000000</v>
      </c>
      <c r="C11" s="2">
        <v>20</v>
      </c>
      <c r="D11" s="472"/>
      <c r="E11" s="26"/>
      <c r="F11" s="26"/>
      <c r="G11" s="26"/>
      <c r="H11" s="26"/>
      <c r="I11" s="26"/>
    </row>
    <row r="12" spans="1:9" ht="20.25" customHeight="1" x14ac:dyDescent="0.25">
      <c r="B12" s="17">
        <v>100000000</v>
      </c>
      <c r="C12" s="2">
        <v>40</v>
      </c>
      <c r="D12" s="472"/>
      <c r="E12" s="26"/>
      <c r="F12" s="26"/>
      <c r="G12" s="26"/>
      <c r="H12" s="26"/>
      <c r="I12" s="26"/>
    </row>
    <row r="13" spans="1:9" ht="20.25" customHeight="1" x14ac:dyDescent="0.25">
      <c r="B13" s="17">
        <v>200000000</v>
      </c>
      <c r="C13" s="2">
        <v>80</v>
      </c>
      <c r="D13" s="472"/>
      <c r="E13" s="26"/>
      <c r="F13" s="26"/>
      <c r="G13" s="26"/>
      <c r="H13" s="26"/>
      <c r="I13" s="26"/>
    </row>
    <row r="14" spans="1:9" ht="20.25" customHeight="1" x14ac:dyDescent="0.25">
      <c r="B14" s="17">
        <v>300000000</v>
      </c>
      <c r="C14" s="2">
        <v>150</v>
      </c>
      <c r="D14" s="473"/>
      <c r="E14" s="26"/>
      <c r="F14" s="26"/>
      <c r="G14" s="26"/>
      <c r="H14" s="26"/>
      <c r="I14" s="26"/>
    </row>
    <row r="15" spans="1:9" ht="54" customHeight="1" x14ac:dyDescent="0.25">
      <c r="B15" s="478" t="s">
        <v>90</v>
      </c>
      <c r="C15" s="479"/>
      <c r="D15" s="170">
        <v>50</v>
      </c>
      <c r="E15" s="26"/>
      <c r="F15" s="150" t="s">
        <v>235</v>
      </c>
      <c r="G15" s="150">
        <v>659</v>
      </c>
      <c r="H15" s="150"/>
      <c r="I15" s="150">
        <v>0</v>
      </c>
    </row>
    <row r="16" spans="1:9" ht="54" customHeight="1" x14ac:dyDescent="0.25">
      <c r="B16" s="478" t="s">
        <v>375</v>
      </c>
      <c r="C16" s="479"/>
      <c r="D16" s="170">
        <v>100</v>
      </c>
      <c r="E16" s="26"/>
      <c r="F16" s="150" t="s">
        <v>235</v>
      </c>
      <c r="G16" s="150">
        <v>659</v>
      </c>
      <c r="H16" s="150"/>
      <c r="I16" s="150">
        <v>0</v>
      </c>
    </row>
    <row r="17" spans="1:9" ht="62.25" customHeight="1" x14ac:dyDescent="0.25">
      <c r="B17" s="478" t="s">
        <v>376</v>
      </c>
      <c r="C17" s="479"/>
      <c r="D17" s="170">
        <v>50</v>
      </c>
      <c r="E17" s="26"/>
      <c r="F17" s="150" t="s">
        <v>235</v>
      </c>
      <c r="G17" s="150">
        <v>659</v>
      </c>
      <c r="H17" s="150"/>
      <c r="I17" s="150">
        <v>0</v>
      </c>
    </row>
    <row r="18" spans="1:9" ht="62.25" customHeight="1" x14ac:dyDescent="0.25">
      <c r="B18" s="478" t="s">
        <v>88</v>
      </c>
      <c r="C18" s="479"/>
      <c r="D18" s="170">
        <v>50</v>
      </c>
      <c r="E18" s="26"/>
      <c r="F18" s="150" t="s">
        <v>235</v>
      </c>
      <c r="G18" s="150">
        <v>659</v>
      </c>
      <c r="H18" s="150"/>
      <c r="I18" s="150">
        <v>0</v>
      </c>
    </row>
    <row r="19" spans="1:9" ht="19.5" customHeight="1" x14ac:dyDescent="0.25">
      <c r="A19" s="13"/>
      <c r="B19" s="453" t="s">
        <v>11</v>
      </c>
      <c r="C19" s="454"/>
      <c r="D19" s="48">
        <f>SUM(D8:D18)</f>
        <v>400</v>
      </c>
      <c r="E19" s="13"/>
      <c r="F19" s="13"/>
      <c r="H19" s="128" t="s">
        <v>191</v>
      </c>
      <c r="I19" s="126">
        <f>SUM(I8:I18)</f>
        <v>0</v>
      </c>
    </row>
    <row r="20" spans="1:9" ht="62.25" customHeight="1" x14ac:dyDescent="0.25">
      <c r="A20" s="11"/>
      <c r="B20" s="15"/>
      <c r="C20" s="15"/>
      <c r="D20" s="15"/>
      <c r="E20" s="14"/>
      <c r="F20" s="11"/>
      <c r="H20" s="123" t="s">
        <v>211</v>
      </c>
      <c r="I20" s="276">
        <f>+I19*5%</f>
        <v>0</v>
      </c>
    </row>
    <row r="21" spans="1:9" ht="53.25" customHeight="1" x14ac:dyDescent="0.25">
      <c r="A21" s="11"/>
      <c r="B21" s="455" t="s">
        <v>154</v>
      </c>
      <c r="C21" s="455"/>
      <c r="D21" s="455"/>
      <c r="F21" s="11"/>
      <c r="H21" s="13"/>
    </row>
    <row r="22" spans="1:9" s="13" customFormat="1" ht="48.75" customHeight="1" x14ac:dyDescent="0.25">
      <c r="A22"/>
      <c r="B22" s="384" t="s">
        <v>373</v>
      </c>
      <c r="C22" s="384"/>
      <c r="D22" s="384"/>
      <c r="E22"/>
      <c r="F22"/>
      <c r="G22"/>
      <c r="H22" s="11"/>
    </row>
    <row r="23" spans="1:9" s="11" customFormat="1" ht="36.75" customHeight="1" x14ac:dyDescent="0.25">
      <c r="A23"/>
      <c r="B23" s="452" t="s">
        <v>148</v>
      </c>
      <c r="C23" s="452"/>
      <c r="D23" s="452"/>
      <c r="E23"/>
      <c r="F23"/>
      <c r="G23"/>
    </row>
    <row r="24" spans="1:9" s="11" customFormat="1" ht="30" customHeight="1" x14ac:dyDescent="0.25">
      <c r="A24"/>
      <c r="B24" s="452" t="s">
        <v>149</v>
      </c>
      <c r="C24" s="452"/>
      <c r="D24" s="452"/>
      <c r="E24"/>
      <c r="F24"/>
      <c r="G24"/>
      <c r="H24"/>
    </row>
    <row r="25" spans="1:9" ht="17.25" customHeight="1" x14ac:dyDescent="0.25">
      <c r="B25" s="425" t="s">
        <v>17</v>
      </c>
      <c r="C25" s="425"/>
      <c r="D25" s="169" t="s">
        <v>25</v>
      </c>
      <c r="E25" s="11"/>
      <c r="F25" s="11"/>
    </row>
    <row r="26" spans="1:9" ht="16.5" x14ac:dyDescent="0.25">
      <c r="B26" s="433" t="s">
        <v>28</v>
      </c>
      <c r="C26" s="433"/>
      <c r="D26" s="433"/>
      <c r="E26" s="11"/>
      <c r="F26" s="11"/>
    </row>
    <row r="27" spans="1:9" ht="30.75" customHeight="1" x14ac:dyDescent="0.25">
      <c r="B27" s="429" t="s">
        <v>3</v>
      </c>
      <c r="C27" s="429"/>
      <c r="D27" s="429"/>
      <c r="E27" s="11"/>
      <c r="F27" s="11"/>
    </row>
    <row r="28" spans="1:9" ht="23.25" customHeight="1" x14ac:dyDescent="0.25">
      <c r="B28" s="384" t="s">
        <v>151</v>
      </c>
      <c r="C28" s="384"/>
      <c r="D28" s="384"/>
      <c r="E28" s="11"/>
      <c r="F28" s="11"/>
    </row>
    <row r="29" spans="1:9" ht="23.25" customHeight="1" x14ac:dyDescent="0.25">
      <c r="B29" s="384" t="s">
        <v>8</v>
      </c>
      <c r="C29" s="384"/>
      <c r="D29" s="384"/>
      <c r="E29" s="11"/>
      <c r="F29" s="11"/>
      <c r="G29" s="11"/>
    </row>
    <row r="30" spans="1:9" ht="39" customHeight="1" x14ac:dyDescent="0.25">
      <c r="B30" s="434" t="s">
        <v>143</v>
      </c>
      <c r="C30" s="435"/>
      <c r="D30" s="436"/>
      <c r="E30" s="11"/>
      <c r="F30" s="11"/>
      <c r="G30" s="275"/>
    </row>
    <row r="31" spans="1:9" ht="34.5" customHeight="1" x14ac:dyDescent="0.25">
      <c r="B31" s="49"/>
      <c r="C31" s="50"/>
      <c r="D31" s="50"/>
      <c r="E31" s="11"/>
      <c r="F31" s="11"/>
      <c r="G31" s="275"/>
    </row>
    <row r="32" spans="1:9" ht="19.5" customHeight="1" x14ac:dyDescent="0.25">
      <c r="B32" s="433" t="s">
        <v>27</v>
      </c>
      <c r="C32" s="433"/>
      <c r="D32" s="433"/>
      <c r="E32" s="433"/>
      <c r="F32" s="433"/>
      <c r="G32" s="11"/>
    </row>
    <row r="33" spans="1:9" ht="19.5" customHeight="1" x14ac:dyDescent="0.25">
      <c r="A33" s="11"/>
      <c r="B33" s="385" t="s">
        <v>144</v>
      </c>
      <c r="C33" s="385"/>
      <c r="D33" s="385"/>
      <c r="E33" s="67"/>
      <c r="F33" s="67"/>
      <c r="G33" s="11"/>
    </row>
    <row r="34" spans="1:9" ht="21.75" customHeight="1" x14ac:dyDescent="0.25">
      <c r="A34" s="275"/>
      <c r="B34" s="385" t="s">
        <v>43</v>
      </c>
      <c r="C34" s="385"/>
      <c r="D34" s="385"/>
      <c r="E34" s="390" t="s">
        <v>34</v>
      </c>
      <c r="F34" s="390"/>
      <c r="G34" s="424" t="s">
        <v>187</v>
      </c>
      <c r="H34" s="424" t="s">
        <v>188</v>
      </c>
      <c r="I34" s="424" t="s">
        <v>189</v>
      </c>
    </row>
    <row r="35" spans="1:9" ht="34.5" customHeight="1" x14ac:dyDescent="0.25">
      <c r="A35" s="275"/>
      <c r="B35" s="165" t="s">
        <v>12</v>
      </c>
      <c r="C35" s="450" t="s">
        <v>13</v>
      </c>
      <c r="D35" s="450"/>
      <c r="E35" s="41" t="s">
        <v>35</v>
      </c>
      <c r="F35" s="41" t="s">
        <v>36</v>
      </c>
      <c r="G35" s="424"/>
      <c r="H35" s="424"/>
      <c r="I35" s="424"/>
    </row>
    <row r="36" spans="1:9" s="11" customFormat="1" ht="21" customHeight="1" x14ac:dyDescent="0.25">
      <c r="B36" s="164" t="s">
        <v>5</v>
      </c>
      <c r="C36" s="376" t="s">
        <v>29</v>
      </c>
      <c r="D36" s="376"/>
      <c r="E36" s="21"/>
      <c r="F36" s="21"/>
      <c r="G36" s="21"/>
      <c r="H36" s="277"/>
      <c r="I36" s="21"/>
    </row>
    <row r="37" spans="1:9" s="275" customFormat="1" ht="24.75" customHeight="1" x14ac:dyDescent="0.25">
      <c r="A37" s="11"/>
      <c r="B37" s="167" t="s">
        <v>40</v>
      </c>
      <c r="C37" s="376" t="s">
        <v>45</v>
      </c>
      <c r="D37" s="376"/>
      <c r="E37" s="21"/>
      <c r="F37" s="21"/>
      <c r="G37" s="21"/>
      <c r="H37" s="277"/>
      <c r="I37" s="277"/>
    </row>
    <row r="38" spans="1:9" s="275" customFormat="1" ht="16.5" customHeight="1" x14ac:dyDescent="0.25">
      <c r="A38" s="11"/>
      <c r="B38" s="167" t="s">
        <v>41</v>
      </c>
      <c r="C38" s="376" t="s">
        <v>46</v>
      </c>
      <c r="D38" s="376"/>
      <c r="E38" s="21"/>
      <c r="F38" s="21"/>
      <c r="G38" s="21"/>
      <c r="H38" s="21"/>
      <c r="I38" s="277"/>
    </row>
    <row r="39" spans="1:9" s="11" customFormat="1" ht="16.5" customHeight="1" x14ac:dyDescent="0.25">
      <c r="B39" s="167" t="s">
        <v>145</v>
      </c>
      <c r="C39" s="376" t="s">
        <v>47</v>
      </c>
      <c r="D39" s="376"/>
      <c r="E39" s="21"/>
      <c r="F39" s="21"/>
      <c r="G39" s="21"/>
      <c r="H39" s="21"/>
      <c r="I39" s="21"/>
    </row>
    <row r="40" spans="1:9" s="11" customFormat="1" ht="19.5" customHeight="1" x14ac:dyDescent="0.25">
      <c r="B40" s="167" t="s">
        <v>146</v>
      </c>
      <c r="C40" s="376" t="s">
        <v>24</v>
      </c>
      <c r="D40" s="376"/>
      <c r="E40" s="22"/>
      <c r="F40" s="141" t="s">
        <v>235</v>
      </c>
      <c r="G40" s="150">
        <v>659</v>
      </c>
      <c r="H40" s="21"/>
      <c r="I40" s="150">
        <v>0</v>
      </c>
    </row>
    <row r="41" spans="1:9" s="11" customFormat="1" ht="16.5" customHeight="1" x14ac:dyDescent="0.25">
      <c r="B41" s="9"/>
      <c r="C41" s="9"/>
      <c r="D41" s="10"/>
      <c r="E41" s="12"/>
      <c r="F41" s="12"/>
    </row>
    <row r="42" spans="1:9" s="11" customFormat="1" ht="19.5" customHeight="1" x14ac:dyDescent="0.25">
      <c r="B42" s="385" t="s">
        <v>42</v>
      </c>
      <c r="C42" s="385"/>
      <c r="D42" s="385"/>
      <c r="E42" s="377" t="s">
        <v>34</v>
      </c>
      <c r="F42" s="378"/>
      <c r="G42" s="424" t="s">
        <v>187</v>
      </c>
      <c r="H42" s="424" t="s">
        <v>188</v>
      </c>
      <c r="I42" s="424" t="s">
        <v>189</v>
      </c>
    </row>
    <row r="43" spans="1:9" s="11" customFormat="1" ht="16.5" x14ac:dyDescent="0.25">
      <c r="B43" s="168" t="s">
        <v>12</v>
      </c>
      <c r="C43" s="437" t="s">
        <v>14</v>
      </c>
      <c r="D43" s="437"/>
      <c r="E43" s="41" t="s">
        <v>35</v>
      </c>
      <c r="F43" s="41" t="s">
        <v>36</v>
      </c>
      <c r="G43" s="424"/>
      <c r="H43" s="424"/>
      <c r="I43" s="424"/>
    </row>
    <row r="44" spans="1:9" s="11" customFormat="1" ht="19.5" customHeight="1" x14ac:dyDescent="0.25">
      <c r="A44" s="12"/>
      <c r="B44" s="167" t="s">
        <v>5</v>
      </c>
      <c r="C44" s="376" t="s">
        <v>29</v>
      </c>
      <c r="D44" s="376"/>
      <c r="E44" s="21"/>
      <c r="F44" s="21"/>
      <c r="G44" s="21"/>
      <c r="H44" s="21"/>
      <c r="I44" s="21"/>
    </row>
    <row r="45" spans="1:9" s="11" customFormat="1" ht="16.5" x14ac:dyDescent="0.25">
      <c r="B45" s="167" t="s">
        <v>19</v>
      </c>
      <c r="C45" s="376" t="s">
        <v>45</v>
      </c>
      <c r="D45" s="376"/>
      <c r="E45" s="21"/>
      <c r="F45" s="21"/>
      <c r="G45" s="21"/>
      <c r="H45" s="21"/>
      <c r="I45" s="21"/>
    </row>
    <row r="46" spans="1:9" s="11" customFormat="1" ht="19.5" customHeight="1" x14ac:dyDescent="0.25">
      <c r="B46" s="167" t="s">
        <v>150</v>
      </c>
      <c r="C46" s="376" t="s">
        <v>46</v>
      </c>
      <c r="D46" s="376"/>
      <c r="E46" s="21"/>
      <c r="F46" s="141" t="s">
        <v>235</v>
      </c>
      <c r="G46" s="150">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213</v>
      </c>
      <c r="I48" s="11">
        <f>SUM(I36:I46)</f>
        <v>0</v>
      </c>
    </row>
    <row r="49" spans="2:9" s="11" customFormat="1" ht="18.75" customHeight="1" x14ac:dyDescent="0.25">
      <c r="B49"/>
      <c r="C49"/>
      <c r="D49"/>
      <c r="E49"/>
      <c r="F49"/>
      <c r="H49" s="27" t="s">
        <v>211</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C44:D44"/>
    <mergeCell ref="C45:D45"/>
    <mergeCell ref="C46:D46"/>
    <mergeCell ref="C40:D40"/>
    <mergeCell ref="B42:D42"/>
    <mergeCell ref="E42:F42"/>
    <mergeCell ref="G42:G43"/>
    <mergeCell ref="H42:H43"/>
    <mergeCell ref="I42:I43"/>
    <mergeCell ref="C43:D43"/>
    <mergeCell ref="I34:I35"/>
    <mergeCell ref="C35:D35"/>
    <mergeCell ref="C36:D36"/>
    <mergeCell ref="C37:D37"/>
    <mergeCell ref="C38:D38"/>
    <mergeCell ref="G34:G35"/>
    <mergeCell ref="H34:H35"/>
    <mergeCell ref="C39:D39"/>
    <mergeCell ref="B32:F32"/>
    <mergeCell ref="B33:D33"/>
    <mergeCell ref="B34:D34"/>
    <mergeCell ref="E34:F34"/>
    <mergeCell ref="B30:D30"/>
    <mergeCell ref="B18:C18"/>
    <mergeCell ref="B19:C19"/>
    <mergeCell ref="B21:D21"/>
    <mergeCell ref="B22:D22"/>
    <mergeCell ref="B23:D23"/>
    <mergeCell ref="B24:D24"/>
    <mergeCell ref="B25:C25"/>
    <mergeCell ref="B26:D26"/>
    <mergeCell ref="B27:D27"/>
    <mergeCell ref="B28:D28"/>
    <mergeCell ref="B29:D29"/>
    <mergeCell ref="B17:C17"/>
    <mergeCell ref="B6:C7"/>
    <mergeCell ref="D6:D7"/>
    <mergeCell ref="E6:F6"/>
    <mergeCell ref="G6:G7"/>
    <mergeCell ref="B8:C8"/>
    <mergeCell ref="B9:C9"/>
    <mergeCell ref="D10:D14"/>
    <mergeCell ref="B15:C15"/>
    <mergeCell ref="B16:C16"/>
    <mergeCell ref="H6:H7"/>
    <mergeCell ref="I6:I7"/>
    <mergeCell ref="A1:F1"/>
    <mergeCell ref="A2:F2"/>
    <mergeCell ref="A3:F3"/>
    <mergeCell ref="A4:F4"/>
    <mergeCell ref="B5:F5"/>
    <mergeCell ref="G5: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
  <sheetViews>
    <sheetView showGridLines="0" workbookViewId="0">
      <selection activeCell="B3" sqref="B3:K3"/>
    </sheetView>
  </sheetViews>
  <sheetFormatPr baseColWidth="10" defaultRowHeight="12.75" x14ac:dyDescent="0.2"/>
  <cols>
    <col min="1" max="1" width="3" style="221" customWidth="1"/>
    <col min="2" max="2" width="33.140625" style="221" bestFit="1" customWidth="1"/>
    <col min="3" max="4" width="6.140625" style="221" customWidth="1"/>
    <col min="5" max="5" width="17.28515625" style="221" bestFit="1" customWidth="1"/>
    <col min="6" max="6" width="5.28515625" style="221" customWidth="1"/>
    <col min="7" max="7" width="5.5703125" style="221" customWidth="1"/>
    <col min="8" max="8" width="17.28515625" style="221" bestFit="1" customWidth="1"/>
    <col min="9" max="9" width="5" style="221" customWidth="1"/>
    <col min="10" max="10" width="5.28515625" style="221" customWidth="1"/>
    <col min="11" max="11" width="17.28515625" style="221" bestFit="1" customWidth="1"/>
    <col min="12" max="12" width="11.42578125" style="221"/>
    <col min="13" max="13" width="16.5703125" style="221" bestFit="1" customWidth="1"/>
    <col min="14" max="16384" width="11.42578125" style="221"/>
  </cols>
  <sheetData>
    <row r="2" spans="2:13" x14ac:dyDescent="0.2">
      <c r="B2" s="320" t="s">
        <v>333</v>
      </c>
      <c r="C2" s="320"/>
      <c r="D2" s="320"/>
      <c r="E2" s="320"/>
      <c r="F2" s="320"/>
      <c r="G2" s="320"/>
      <c r="H2" s="320"/>
      <c r="I2" s="320"/>
      <c r="J2" s="320"/>
      <c r="K2" s="320"/>
    </row>
    <row r="3" spans="2:13" x14ac:dyDescent="0.2">
      <c r="B3" s="320" t="s">
        <v>334</v>
      </c>
      <c r="C3" s="320"/>
      <c r="D3" s="320"/>
      <c r="E3" s="320"/>
      <c r="F3" s="320"/>
      <c r="G3" s="320"/>
      <c r="H3" s="320"/>
      <c r="I3" s="320"/>
      <c r="J3" s="320"/>
      <c r="K3" s="320"/>
    </row>
    <row r="4" spans="2:13" ht="13.5" thickBot="1" x14ac:dyDescent="0.25">
      <c r="B4" s="222"/>
      <c r="C4" s="222"/>
      <c r="D4" s="222"/>
      <c r="E4" s="222"/>
      <c r="F4" s="222"/>
      <c r="G4" s="222"/>
      <c r="H4" s="222"/>
    </row>
    <row r="5" spans="2:13" ht="13.5" thickBot="1" x14ac:dyDescent="0.25">
      <c r="C5" s="321" t="s">
        <v>335</v>
      </c>
      <c r="D5" s="322"/>
      <c r="E5" s="323"/>
      <c r="F5" s="324" t="s">
        <v>193</v>
      </c>
      <c r="G5" s="325"/>
      <c r="H5" s="326"/>
      <c r="I5" s="327" t="s">
        <v>192</v>
      </c>
      <c r="J5" s="328"/>
      <c r="K5" s="329"/>
    </row>
    <row r="6" spans="2:13" ht="13.5" thickBot="1" x14ac:dyDescent="0.25">
      <c r="C6" s="330" t="s">
        <v>208</v>
      </c>
      <c r="D6" s="331"/>
      <c r="E6" s="332" t="s">
        <v>188</v>
      </c>
      <c r="F6" s="324" t="s">
        <v>208</v>
      </c>
      <c r="G6" s="334"/>
      <c r="H6" s="335" t="s">
        <v>188</v>
      </c>
      <c r="I6" s="337" t="s">
        <v>208</v>
      </c>
      <c r="J6" s="338"/>
      <c r="K6" s="311" t="s">
        <v>188</v>
      </c>
    </row>
    <row r="7" spans="2:13" ht="13.5" thickBot="1" x14ac:dyDescent="0.25">
      <c r="B7" s="223" t="s">
        <v>207</v>
      </c>
      <c r="C7" s="224" t="s">
        <v>35</v>
      </c>
      <c r="D7" s="225" t="s">
        <v>36</v>
      </c>
      <c r="E7" s="333"/>
      <c r="F7" s="226" t="s">
        <v>35</v>
      </c>
      <c r="G7" s="226" t="s">
        <v>36</v>
      </c>
      <c r="H7" s="336"/>
      <c r="I7" s="227" t="s">
        <v>35</v>
      </c>
      <c r="J7" s="228" t="s">
        <v>36</v>
      </c>
      <c r="K7" s="312"/>
    </row>
    <row r="8" spans="2:13" x14ac:dyDescent="0.2">
      <c r="B8" s="229" t="s">
        <v>336</v>
      </c>
      <c r="C8" s="313" t="s">
        <v>235</v>
      </c>
      <c r="D8" s="230"/>
      <c r="E8" s="231" t="s">
        <v>337</v>
      </c>
      <c r="F8" s="232"/>
      <c r="G8" s="230"/>
      <c r="H8" s="233"/>
      <c r="I8" s="230"/>
      <c r="J8" s="230"/>
      <c r="K8" s="234"/>
    </row>
    <row r="9" spans="2:13" x14ac:dyDescent="0.2">
      <c r="B9" s="235" t="s">
        <v>338</v>
      </c>
      <c r="C9" s="314"/>
      <c r="D9" s="236"/>
      <c r="E9" s="237" t="s">
        <v>339</v>
      </c>
      <c r="F9" s="238"/>
      <c r="G9" s="236"/>
      <c r="H9" s="239"/>
      <c r="I9" s="236"/>
      <c r="J9" s="236"/>
      <c r="K9" s="240"/>
    </row>
    <row r="10" spans="2:13" x14ac:dyDescent="0.2">
      <c r="B10" s="235" t="s">
        <v>340</v>
      </c>
      <c r="C10" s="315"/>
      <c r="D10" s="236"/>
      <c r="E10" s="241" t="s">
        <v>341</v>
      </c>
      <c r="F10" s="238"/>
      <c r="G10" s="236"/>
      <c r="H10" s="239"/>
      <c r="I10" s="236"/>
      <c r="J10" s="236"/>
      <c r="K10" s="240"/>
    </row>
    <row r="11" spans="2:13" x14ac:dyDescent="0.2">
      <c r="B11" s="242"/>
      <c r="C11" s="238"/>
      <c r="D11" s="236"/>
      <c r="E11" s="240"/>
      <c r="F11" s="238"/>
      <c r="G11" s="236"/>
      <c r="H11" s="239"/>
      <c r="I11" s="236"/>
      <c r="J11" s="236"/>
      <c r="K11" s="240"/>
    </row>
    <row r="12" spans="2:13" ht="15" x14ac:dyDescent="0.25">
      <c r="B12" s="243" t="s">
        <v>342</v>
      </c>
      <c r="C12" s="238"/>
      <c r="D12" s="236"/>
      <c r="E12" s="240"/>
      <c r="F12" s="238"/>
      <c r="G12" s="236"/>
      <c r="H12" s="239"/>
      <c r="I12" s="236"/>
      <c r="J12" s="236"/>
      <c r="K12" s="240"/>
      <c r="M12" s="244"/>
    </row>
    <row r="13" spans="2:13" ht="15" x14ac:dyDescent="0.25">
      <c r="B13" s="235" t="s">
        <v>343</v>
      </c>
      <c r="C13" s="238"/>
      <c r="D13" s="236"/>
      <c r="E13" s="240"/>
      <c r="F13" s="245" t="s">
        <v>235</v>
      </c>
      <c r="G13" s="236"/>
      <c r="H13" s="246" t="s">
        <v>344</v>
      </c>
      <c r="I13" s="236"/>
      <c r="J13" s="236"/>
      <c r="K13" s="240"/>
      <c r="M13" s="244"/>
    </row>
    <row r="14" spans="2:13" x14ac:dyDescent="0.2">
      <c r="B14" s="235" t="s">
        <v>345</v>
      </c>
      <c r="C14" s="238"/>
      <c r="D14" s="236"/>
      <c r="E14" s="240"/>
      <c r="F14" s="238"/>
      <c r="G14" s="236"/>
      <c r="H14" s="239"/>
      <c r="I14" s="247" t="s">
        <v>235</v>
      </c>
      <c r="J14" s="236"/>
      <c r="K14" s="241" t="s">
        <v>346</v>
      </c>
    </row>
    <row r="15" spans="2:13" ht="15.75" thickBot="1" x14ac:dyDescent="0.3">
      <c r="B15" s="242"/>
      <c r="C15" s="248"/>
      <c r="D15" s="249"/>
      <c r="E15" s="250"/>
      <c r="F15" s="248"/>
      <c r="G15" s="249"/>
      <c r="H15" s="251"/>
      <c r="I15" s="249"/>
      <c r="J15" s="249"/>
      <c r="K15" s="250"/>
      <c r="M15" s="244"/>
    </row>
    <row r="16" spans="2:13" ht="13.5" thickBot="1" x14ac:dyDescent="0.25">
      <c r="B16" s="243" t="s">
        <v>347</v>
      </c>
      <c r="C16" s="316" t="s">
        <v>348</v>
      </c>
      <c r="D16" s="316"/>
      <c r="E16" s="316"/>
      <c r="F16" s="316"/>
      <c r="G16" s="316"/>
      <c r="H16" s="316"/>
      <c r="I16" s="316"/>
      <c r="J16" s="316"/>
      <c r="K16" s="317"/>
    </row>
    <row r="17" spans="2:11" x14ac:dyDescent="0.2">
      <c r="B17" s="242"/>
      <c r="C17" s="252"/>
      <c r="D17" s="253"/>
      <c r="E17" s="254"/>
      <c r="F17" s="252"/>
      <c r="G17" s="253"/>
      <c r="H17" s="255"/>
      <c r="I17" s="253"/>
      <c r="J17" s="253"/>
      <c r="K17" s="254"/>
    </row>
    <row r="18" spans="2:11" x14ac:dyDescent="0.2">
      <c r="B18" s="243" t="s">
        <v>209</v>
      </c>
      <c r="C18" s="238"/>
      <c r="D18" s="236"/>
      <c r="E18" s="240"/>
      <c r="F18" s="238"/>
      <c r="G18" s="236"/>
      <c r="H18" s="239"/>
      <c r="I18" s="236"/>
      <c r="J18" s="236"/>
      <c r="K18" s="240"/>
    </row>
    <row r="19" spans="2:11" x14ac:dyDescent="0.2">
      <c r="B19" s="235" t="s">
        <v>349</v>
      </c>
      <c r="C19" s="318" t="s">
        <v>235</v>
      </c>
      <c r="D19" s="236"/>
      <c r="E19" s="256" t="s">
        <v>350</v>
      </c>
      <c r="F19" s="238"/>
      <c r="G19" s="236"/>
      <c r="H19" s="239"/>
      <c r="I19" s="236"/>
      <c r="J19" s="236"/>
      <c r="K19" s="240"/>
    </row>
    <row r="20" spans="2:11" ht="13.5" thickBot="1" x14ac:dyDescent="0.25">
      <c r="B20" s="257" t="s">
        <v>351</v>
      </c>
      <c r="C20" s="319"/>
      <c r="D20" s="258"/>
      <c r="E20" s="259">
        <v>85625999</v>
      </c>
      <c r="F20" s="260"/>
      <c r="G20" s="258"/>
      <c r="H20" s="261"/>
      <c r="I20" s="258"/>
      <c r="J20" s="258"/>
      <c r="K20" s="262"/>
    </row>
  </sheetData>
  <mergeCells count="14">
    <mergeCell ref="K6:K7"/>
    <mergeCell ref="C8:C10"/>
    <mergeCell ref="C16:K16"/>
    <mergeCell ref="C19:C20"/>
    <mergeCell ref="B2:K2"/>
    <mergeCell ref="B3:K3"/>
    <mergeCell ref="C5:E5"/>
    <mergeCell ref="F5:H5"/>
    <mergeCell ref="I5:K5"/>
    <mergeCell ref="C6:D6"/>
    <mergeCell ref="E6:E7"/>
    <mergeCell ref="F6:G6"/>
    <mergeCell ref="H6:H7"/>
    <mergeCell ref="I6:J6"/>
  </mergeCells>
  <pageMargins left="0.7" right="0.7" top="0.75" bottom="0.75" header="0.3" footer="0.3"/>
  <pageSetup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workbookViewId="0">
      <selection activeCell="H6" sqref="H6"/>
    </sheetView>
  </sheetViews>
  <sheetFormatPr baseColWidth="10" defaultRowHeight="16.5" x14ac:dyDescent="0.3"/>
  <cols>
    <col min="1" max="1" width="5.5703125" style="95" customWidth="1"/>
    <col min="2" max="2" width="52.7109375" style="95" bestFit="1" customWidth="1"/>
    <col min="3" max="3" width="14.140625" style="95" bestFit="1" customWidth="1"/>
    <col min="4" max="4" width="17.28515625" style="95" customWidth="1"/>
    <col min="5" max="5" width="17.85546875" style="122" customWidth="1"/>
    <col min="6" max="16384" width="11.42578125" style="95"/>
  </cols>
  <sheetData>
    <row r="1" spans="2:6" s="11" customFormat="1" ht="15.75" x14ac:dyDescent="0.25">
      <c r="B1" s="345" t="s">
        <v>37</v>
      </c>
      <c r="C1" s="345"/>
      <c r="D1" s="345"/>
      <c r="E1" s="345"/>
    </row>
    <row r="2" spans="2:6" s="11" customFormat="1" ht="15.75" x14ac:dyDescent="0.25">
      <c r="B2" s="346" t="s">
        <v>194</v>
      </c>
      <c r="C2" s="346"/>
      <c r="D2" s="346"/>
      <c r="E2" s="346"/>
    </row>
    <row r="3" spans="2:6" s="11" customFormat="1" ht="8.25" customHeight="1" thickBot="1" x14ac:dyDescent="0.3">
      <c r="B3" s="347"/>
      <c r="C3" s="347"/>
      <c r="D3" s="347"/>
      <c r="E3" s="347"/>
    </row>
    <row r="4" spans="2:6" s="112" customFormat="1" ht="16.5" customHeight="1" x14ac:dyDescent="0.25">
      <c r="B4" s="339" t="s">
        <v>228</v>
      </c>
      <c r="C4" s="340"/>
      <c r="D4" s="340"/>
      <c r="E4" s="340"/>
      <c r="F4" s="341"/>
    </row>
    <row r="5" spans="2:6" s="112" customFormat="1" ht="17.25" customHeight="1" thickBot="1" x14ac:dyDescent="0.3">
      <c r="B5" s="342"/>
      <c r="C5" s="343"/>
      <c r="D5" s="343"/>
      <c r="E5" s="343"/>
      <c r="F5" s="344"/>
    </row>
    <row r="6" spans="2:6" s="116" customFormat="1" ht="51" x14ac:dyDescent="0.3">
      <c r="B6" s="113" t="s">
        <v>205</v>
      </c>
      <c r="C6" s="114" t="s">
        <v>206</v>
      </c>
      <c r="D6" s="115" t="s">
        <v>215</v>
      </c>
      <c r="E6" s="115" t="s">
        <v>214</v>
      </c>
      <c r="F6" s="115" t="s">
        <v>71</v>
      </c>
    </row>
    <row r="7" spans="2:6" s="116" customFormat="1" x14ac:dyDescent="0.3">
      <c r="B7" s="117" t="s">
        <v>207</v>
      </c>
      <c r="C7" s="118" t="s">
        <v>208</v>
      </c>
      <c r="D7" s="288">
        <f>+'TRDM '!I20+'MANEJO UNICAUCA'!I20+'RCE-UNICAUCA'!I22+'RCPM-UNICAUCA'!I31+'RCCH-UNICAUCA'!I20+AUTOS!I19+' RCSP-UNICAUCA'!H14+'TRANS. VAL'!J11+'TRANS. MER'!J13+'VG. EMPLEADOS'!J20+'VIDA DEUDORES'!J11+IRF!I17+'RCSP-U.SALUD'!H14+'TRDM U.SALUD'!I17+'RCCH-U.SALUD'!I20</f>
        <v>136.41666666666666</v>
      </c>
      <c r="E7" s="287">
        <f>+'TRDM '!I60+'MANEJO UNICAUCA'!I45+'RCE-UNICAUCA'!I51+'RCPM-UNICAUCA'!I60+'RCCH-UNICAUCA'!I49+'TRANS. MER'!J40+IRF!K30+'TRDM U.SALUD'!I57+'RCCH-U.SALUD'!I49</f>
        <v>24.666666666666668</v>
      </c>
      <c r="F7" s="289">
        <f>SUM(D7:E7)</f>
        <v>161.08333333333331</v>
      </c>
    </row>
    <row r="8" spans="2:6" s="121" customFormat="1" x14ac:dyDescent="0.3">
      <c r="B8" s="117" t="s">
        <v>209</v>
      </c>
      <c r="C8" s="118" t="s">
        <v>208</v>
      </c>
      <c r="D8" s="288">
        <v>600</v>
      </c>
      <c r="E8" s="287">
        <v>0</v>
      </c>
      <c r="F8" s="289">
        <f>SUM(D8:E8)</f>
        <v>600</v>
      </c>
    </row>
    <row r="10" spans="2:6" ht="9" customHeight="1" thickBot="1" x14ac:dyDescent="0.35"/>
    <row r="11" spans="2:6" ht="16.5" customHeight="1" x14ac:dyDescent="0.3">
      <c r="B11" s="348" t="s">
        <v>229</v>
      </c>
      <c r="C11" s="349"/>
      <c r="D11" s="349"/>
      <c r="E11" s="350"/>
    </row>
    <row r="12" spans="2:6" ht="17.25" customHeight="1" thickBot="1" x14ac:dyDescent="0.35">
      <c r="B12" s="351"/>
      <c r="C12" s="352"/>
      <c r="D12" s="352"/>
      <c r="E12" s="353"/>
    </row>
    <row r="13" spans="2:6" ht="51" x14ac:dyDescent="0.3">
      <c r="B13" s="113" t="s">
        <v>205</v>
      </c>
      <c r="C13" s="114" t="s">
        <v>206</v>
      </c>
      <c r="D13" s="115" t="s">
        <v>230</v>
      </c>
      <c r="E13" s="115" t="s">
        <v>71</v>
      </c>
    </row>
    <row r="14" spans="2:6" x14ac:dyDescent="0.3">
      <c r="B14" s="117" t="s">
        <v>231</v>
      </c>
      <c r="C14" s="118" t="s">
        <v>208</v>
      </c>
      <c r="D14" s="119">
        <f>+'AP. ESTUDIANTES'!J9</f>
        <v>600</v>
      </c>
      <c r="E14" s="120">
        <f>+D14</f>
        <v>600</v>
      </c>
    </row>
    <row r="15" spans="2:6" ht="17.25" thickBot="1" x14ac:dyDescent="0.35"/>
    <row r="16" spans="2:6" x14ac:dyDescent="0.3">
      <c r="B16" s="339" t="s">
        <v>232</v>
      </c>
      <c r="C16" s="340"/>
      <c r="D16" s="340"/>
      <c r="E16" s="341"/>
    </row>
    <row r="17" spans="2:5" ht="17.25" thickBot="1" x14ac:dyDescent="0.35">
      <c r="B17" s="342"/>
      <c r="C17" s="343"/>
      <c r="D17" s="343"/>
      <c r="E17" s="344"/>
    </row>
    <row r="18" spans="2:5" ht="51" x14ac:dyDescent="0.3">
      <c r="B18" s="113" t="s">
        <v>205</v>
      </c>
      <c r="C18" s="114" t="s">
        <v>206</v>
      </c>
      <c r="D18" s="115" t="s">
        <v>230</v>
      </c>
      <c r="E18" s="115" t="s">
        <v>71</v>
      </c>
    </row>
    <row r="19" spans="2:5" x14ac:dyDescent="0.3">
      <c r="B19" s="117" t="s">
        <v>231</v>
      </c>
      <c r="C19" s="118" t="s">
        <v>208</v>
      </c>
      <c r="D19" s="119">
        <f>+'AP. ESTUDIANTES'!O9</f>
        <v>547.01298701298697</v>
      </c>
      <c r="E19" s="120">
        <f>+D19</f>
        <v>547.01298701298697</v>
      </c>
    </row>
  </sheetData>
  <mergeCells count="6">
    <mergeCell ref="B16:E17"/>
    <mergeCell ref="B1:E1"/>
    <mergeCell ref="B2:E2"/>
    <mergeCell ref="B3:E3"/>
    <mergeCell ref="B4:F5"/>
    <mergeCell ref="B11:E12"/>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workbookViewId="0">
      <selection activeCell="D11" sqref="D11"/>
    </sheetView>
  </sheetViews>
  <sheetFormatPr baseColWidth="10" defaultRowHeight="16.5" x14ac:dyDescent="0.3"/>
  <cols>
    <col min="1" max="1" width="3.85546875" style="13" customWidth="1"/>
    <col min="2" max="2" width="33.140625" style="13" customWidth="1"/>
    <col min="3" max="3" width="24.140625" style="86" bestFit="1" customWidth="1"/>
    <col min="4" max="4" width="26.7109375" style="13" customWidth="1"/>
    <col min="5" max="5" width="13.140625" style="95" customWidth="1"/>
    <col min="6" max="6" width="11.42578125" style="13" bestFit="1" customWidth="1"/>
    <col min="7" max="16384" width="11.42578125" style="13"/>
  </cols>
  <sheetData>
    <row r="1" spans="2:7" customFormat="1" ht="18.75" x14ac:dyDescent="0.3">
      <c r="B1" s="354" t="s">
        <v>37</v>
      </c>
      <c r="C1" s="354"/>
      <c r="D1" s="354"/>
      <c r="E1" s="354"/>
      <c r="F1" s="354"/>
    </row>
    <row r="2" spans="2:7" customFormat="1" ht="15.75" x14ac:dyDescent="0.25">
      <c r="B2" s="346" t="s">
        <v>194</v>
      </c>
      <c r="C2" s="346"/>
      <c r="D2" s="346"/>
      <c r="E2" s="346"/>
      <c r="F2" s="346"/>
    </row>
    <row r="3" spans="2:7" s="11" customFormat="1" ht="15.75" thickBot="1" x14ac:dyDescent="0.3">
      <c r="B3" s="355"/>
      <c r="C3" s="355"/>
      <c r="D3" s="355"/>
      <c r="E3" s="355"/>
      <c r="F3" s="355"/>
      <c r="G3" s="12"/>
    </row>
    <row r="4" spans="2:7" ht="17.25" thickBot="1" x14ac:dyDescent="0.25">
      <c r="B4" s="356" t="s">
        <v>195</v>
      </c>
      <c r="C4" s="358"/>
      <c r="D4" s="359"/>
      <c r="E4" s="360"/>
      <c r="F4" s="361"/>
    </row>
    <row r="5" spans="2:7" ht="26.25" thickBot="1" x14ac:dyDescent="0.25">
      <c r="B5" s="357"/>
      <c r="C5" s="90" t="s">
        <v>196</v>
      </c>
      <c r="D5" s="91" t="s">
        <v>197</v>
      </c>
      <c r="E5" s="92" t="s">
        <v>198</v>
      </c>
      <c r="F5" s="93" t="s">
        <v>199</v>
      </c>
    </row>
    <row r="6" spans="2:7" ht="17.25" thickBot="1" x14ac:dyDescent="0.3">
      <c r="B6" s="108" t="s">
        <v>200</v>
      </c>
      <c r="C6" s="99" t="s">
        <v>201</v>
      </c>
      <c r="D6" s="105">
        <v>1534804351</v>
      </c>
      <c r="E6" s="109">
        <v>1</v>
      </c>
      <c r="F6" s="102">
        <v>400</v>
      </c>
    </row>
    <row r="7" spans="2:7" ht="17.25" thickBot="1" x14ac:dyDescent="0.3">
      <c r="B7" s="110" t="s">
        <v>204</v>
      </c>
      <c r="C7" s="104" t="s">
        <v>201</v>
      </c>
      <c r="D7" s="105">
        <v>12000000</v>
      </c>
      <c r="E7" s="111">
        <v>1</v>
      </c>
      <c r="F7" s="107">
        <v>400</v>
      </c>
    </row>
    <row r="8" spans="2:7" x14ac:dyDescent="0.25">
      <c r="B8" s="98" t="s">
        <v>202</v>
      </c>
      <c r="C8" s="99" t="s">
        <v>201</v>
      </c>
      <c r="D8" s="100">
        <v>471691980</v>
      </c>
      <c r="E8" s="101">
        <v>1</v>
      </c>
      <c r="F8" s="102">
        <f>+(D9*F9/D8)</f>
        <v>374.46064611910509</v>
      </c>
    </row>
    <row r="9" spans="2:7" ht="17.25" thickBot="1" x14ac:dyDescent="0.3">
      <c r="B9" s="103" t="s">
        <v>203</v>
      </c>
      <c r="C9" s="104" t="s">
        <v>201</v>
      </c>
      <c r="D9" s="105">
        <v>441575209</v>
      </c>
      <c r="E9" s="106">
        <v>1</v>
      </c>
      <c r="F9" s="107">
        <v>400</v>
      </c>
    </row>
    <row r="10" spans="2:7" ht="15" x14ac:dyDescent="0.2">
      <c r="E10" s="97"/>
    </row>
    <row r="13" spans="2:7" x14ac:dyDescent="0.3">
      <c r="D13" s="94"/>
    </row>
    <row r="14" spans="2:7" x14ac:dyDescent="0.3">
      <c r="F14" s="96"/>
    </row>
  </sheetData>
  <mergeCells count="5">
    <mergeCell ref="B1:F1"/>
    <mergeCell ref="B2:F2"/>
    <mergeCell ref="B3:F3"/>
    <mergeCell ref="B4:B5"/>
    <mergeCell ref="C4:F4"/>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zoomScaleNormal="100" zoomScaleSheetLayoutView="85" workbookViewId="0">
      <selection activeCell="D7" sqref="D7"/>
    </sheetView>
  </sheetViews>
  <sheetFormatPr baseColWidth="10" defaultRowHeight="15" x14ac:dyDescent="0.25"/>
  <cols>
    <col min="1" max="1" width="5" customWidth="1"/>
    <col min="2" max="2" width="40.85546875" customWidth="1"/>
    <col min="3" max="3" width="13.85546875" bestFit="1" customWidth="1"/>
    <col min="4" max="4" width="21.5703125" customWidth="1"/>
    <col min="5" max="5" width="14.5703125" customWidth="1"/>
    <col min="6" max="6" width="14.42578125" customWidth="1"/>
    <col min="7" max="7" width="14.7109375" customWidth="1"/>
  </cols>
  <sheetData>
    <row r="1" spans="2:8" s="11" customFormat="1" ht="15.75" x14ac:dyDescent="0.25">
      <c r="B1" s="345" t="s">
        <v>37</v>
      </c>
      <c r="C1" s="345"/>
      <c r="D1" s="345"/>
      <c r="E1" s="345"/>
      <c r="F1" s="345"/>
      <c r="G1" s="345"/>
      <c r="H1" s="129"/>
    </row>
    <row r="2" spans="2:8" s="11" customFormat="1" ht="15.75" x14ac:dyDescent="0.25">
      <c r="B2" s="346" t="s">
        <v>194</v>
      </c>
      <c r="C2" s="346"/>
      <c r="D2" s="346"/>
      <c r="E2" s="346"/>
      <c r="F2" s="346"/>
      <c r="G2" s="346"/>
      <c r="H2" s="129"/>
    </row>
    <row r="3" spans="2:8" s="11" customFormat="1" ht="15.75" x14ac:dyDescent="0.25">
      <c r="B3" s="374" t="s">
        <v>216</v>
      </c>
      <c r="C3" s="374"/>
      <c r="D3" s="374"/>
      <c r="E3" s="374"/>
      <c r="F3" s="374"/>
      <c r="G3" s="374"/>
      <c r="H3" s="130"/>
    </row>
    <row r="4" spans="2:8" s="11" customFormat="1" ht="16.5" thickBot="1" x14ac:dyDescent="0.3">
      <c r="B4" s="171"/>
      <c r="C4" s="171"/>
      <c r="D4" s="171"/>
      <c r="E4" s="171"/>
      <c r="F4" s="171"/>
      <c r="G4" s="171"/>
      <c r="H4" s="130"/>
    </row>
    <row r="5" spans="2:8" ht="33" x14ac:dyDescent="0.25">
      <c r="B5" s="263" t="s">
        <v>260</v>
      </c>
      <c r="C5" s="264" t="s">
        <v>268</v>
      </c>
      <c r="D5" s="267" t="s">
        <v>217</v>
      </c>
      <c r="E5" s="265" t="s">
        <v>218</v>
      </c>
      <c r="F5" s="266" t="s">
        <v>219</v>
      </c>
    </row>
    <row r="6" spans="2:8" ht="15.75" customHeight="1" x14ac:dyDescent="0.25">
      <c r="B6" s="131" t="s">
        <v>220</v>
      </c>
      <c r="C6" s="364"/>
      <c r="D6" s="365"/>
      <c r="E6" s="371" t="s">
        <v>208</v>
      </c>
      <c r="F6" s="371" t="s">
        <v>208</v>
      </c>
    </row>
    <row r="7" spans="2:8" s="134" customFormat="1" x14ac:dyDescent="0.25">
      <c r="B7" s="132" t="s">
        <v>221</v>
      </c>
      <c r="C7" s="178">
        <v>400</v>
      </c>
      <c r="D7" s="284">
        <f>+'Cap. Técnica'!D7</f>
        <v>136.41666666666666</v>
      </c>
      <c r="E7" s="372"/>
      <c r="F7" s="372"/>
    </row>
    <row r="8" spans="2:8" s="134" customFormat="1" x14ac:dyDescent="0.25">
      <c r="B8" s="132" t="s">
        <v>222</v>
      </c>
      <c r="C8" s="177">
        <v>200</v>
      </c>
      <c r="D8" s="284">
        <f>+'Cap. Técnica'!E7</f>
        <v>24.666666666666668</v>
      </c>
      <c r="E8" s="372"/>
      <c r="F8" s="372"/>
    </row>
    <row r="9" spans="2:8" s="134" customFormat="1" ht="15.75" thickBot="1" x14ac:dyDescent="0.3">
      <c r="B9" s="135" t="s">
        <v>223</v>
      </c>
      <c r="C9" s="137">
        <v>400</v>
      </c>
      <c r="D9" s="285">
        <f>+Económica!F6</f>
        <v>400</v>
      </c>
      <c r="E9" s="373"/>
      <c r="F9" s="373"/>
    </row>
    <row r="10" spans="2:8" s="134" customFormat="1" ht="15.75" thickBot="1" x14ac:dyDescent="0.3">
      <c r="B10" s="268" t="s">
        <v>224</v>
      </c>
      <c r="C10" s="269">
        <f>SUM(C6:C9)</f>
        <v>1000</v>
      </c>
      <c r="D10" s="286">
        <f>SUM(D6:D9)</f>
        <v>561.08333333333326</v>
      </c>
    </row>
    <row r="11" spans="2:8" s="134" customFormat="1" ht="7.5" customHeight="1" thickBot="1" x14ac:dyDescent="0.3">
      <c r="B11" s="172"/>
      <c r="C11" s="173"/>
      <c r="D11" s="173"/>
    </row>
    <row r="12" spans="2:8" ht="18.75" thickBot="1" x14ac:dyDescent="0.35">
      <c r="B12" s="362" t="s">
        <v>225</v>
      </c>
      <c r="C12" s="363"/>
      <c r="D12" s="270">
        <f>D10</f>
        <v>561.08333333333326</v>
      </c>
    </row>
    <row r="13" spans="2:8" ht="13.5" customHeight="1" thickBot="1" x14ac:dyDescent="0.3"/>
    <row r="14" spans="2:8" ht="33" x14ac:dyDescent="0.25">
      <c r="B14" s="263" t="s">
        <v>226</v>
      </c>
      <c r="C14" s="264" t="s">
        <v>268</v>
      </c>
      <c r="D14" s="271" t="s">
        <v>233</v>
      </c>
      <c r="E14" s="265" t="s">
        <v>218</v>
      </c>
      <c r="F14" s="266" t="s">
        <v>219</v>
      </c>
    </row>
    <row r="15" spans="2:8" ht="15.75" customHeight="1" x14ac:dyDescent="0.25">
      <c r="B15" s="131" t="s">
        <v>220</v>
      </c>
      <c r="C15" s="364"/>
      <c r="D15" s="365"/>
      <c r="E15" s="371" t="s">
        <v>208</v>
      </c>
      <c r="F15" s="368" t="s">
        <v>208</v>
      </c>
    </row>
    <row r="16" spans="2:8" x14ac:dyDescent="0.25">
      <c r="B16" s="132" t="s">
        <v>221</v>
      </c>
      <c r="C16" s="176">
        <v>600</v>
      </c>
      <c r="D16" s="138">
        <f>+'AP. ESTUDIANTES'!J9</f>
        <v>600</v>
      </c>
      <c r="E16" s="372"/>
      <c r="F16" s="369"/>
    </row>
    <row r="17" spans="2:6" ht="15.75" thickBot="1" x14ac:dyDescent="0.3">
      <c r="B17" s="135" t="s">
        <v>223</v>
      </c>
      <c r="C17" s="137">
        <v>400</v>
      </c>
      <c r="D17" s="137">
        <f>+Económica!F9</f>
        <v>400</v>
      </c>
      <c r="E17" s="373"/>
      <c r="F17" s="370"/>
    </row>
    <row r="18" spans="2:6" ht="15.75" thickBot="1" x14ac:dyDescent="0.3">
      <c r="B18" s="268" t="s">
        <v>224</v>
      </c>
      <c r="C18" s="269">
        <f>SUM(C15:C17)</f>
        <v>1000</v>
      </c>
      <c r="D18" s="272">
        <f>SUM(D16:D17)</f>
        <v>1000</v>
      </c>
    </row>
    <row r="19" spans="2:6" ht="7.5" customHeight="1" thickBot="1" x14ac:dyDescent="0.3"/>
    <row r="20" spans="2:6" ht="18.75" thickBot="1" x14ac:dyDescent="0.35">
      <c r="B20" s="362" t="s">
        <v>225</v>
      </c>
      <c r="C20" s="363"/>
      <c r="D20" s="270">
        <f>D18</f>
        <v>1000</v>
      </c>
    </row>
    <row r="21" spans="2:6" ht="15.75" thickBot="1" x14ac:dyDescent="0.3"/>
    <row r="22" spans="2:6" ht="33" x14ac:dyDescent="0.25">
      <c r="B22" s="263" t="s">
        <v>226</v>
      </c>
      <c r="C22" s="264" t="s">
        <v>268</v>
      </c>
      <c r="D22" s="271" t="s">
        <v>227</v>
      </c>
      <c r="E22" s="265" t="s">
        <v>218</v>
      </c>
      <c r="F22" s="266" t="s">
        <v>219</v>
      </c>
    </row>
    <row r="23" spans="2:6" ht="15.75" customHeight="1" x14ac:dyDescent="0.25">
      <c r="B23" s="131" t="s">
        <v>220</v>
      </c>
      <c r="C23" s="366"/>
      <c r="D23" s="367"/>
      <c r="E23" s="371" t="s">
        <v>208</v>
      </c>
      <c r="F23" s="368" t="s">
        <v>208</v>
      </c>
    </row>
    <row r="24" spans="2:6" x14ac:dyDescent="0.25">
      <c r="B24" s="132" t="s">
        <v>221</v>
      </c>
      <c r="C24" s="178">
        <v>600</v>
      </c>
      <c r="D24" s="138">
        <f>+'AP. ESTUDIANTES'!O9</f>
        <v>547.01298701298697</v>
      </c>
      <c r="E24" s="372"/>
      <c r="F24" s="369"/>
    </row>
    <row r="25" spans="2:6" ht="15.75" thickBot="1" x14ac:dyDescent="0.3">
      <c r="B25" s="135" t="s">
        <v>223</v>
      </c>
      <c r="C25" s="137">
        <v>400</v>
      </c>
      <c r="D25" s="137">
        <f>+Económica!F8</f>
        <v>374.46064611910509</v>
      </c>
      <c r="E25" s="373"/>
      <c r="F25" s="370"/>
    </row>
    <row r="26" spans="2:6" ht="15.75" thickBot="1" x14ac:dyDescent="0.3">
      <c r="B26" s="268" t="s">
        <v>224</v>
      </c>
      <c r="C26" s="269">
        <f>SUM(C23:C25)</f>
        <v>1000</v>
      </c>
      <c r="D26" s="272">
        <f>SUM(D24:D25)</f>
        <v>921.47363313209212</v>
      </c>
    </row>
    <row r="27" spans="2:6" ht="7.5" customHeight="1" thickBot="1" x14ac:dyDescent="0.3"/>
    <row r="28" spans="2:6" ht="18.75" thickBot="1" x14ac:dyDescent="0.35">
      <c r="B28" s="362" t="s">
        <v>225</v>
      </c>
      <c r="C28" s="363"/>
      <c r="D28" s="270">
        <f>D26</f>
        <v>921.47363313209212</v>
      </c>
    </row>
    <row r="29" spans="2:6" ht="18" x14ac:dyDescent="0.3">
      <c r="B29" s="282"/>
      <c r="C29" s="282"/>
      <c r="D29" s="283"/>
    </row>
    <row r="30" spans="2:6" ht="15.75" thickBot="1" x14ac:dyDescent="0.3"/>
    <row r="31" spans="2:6" s="134" customFormat="1" ht="33" x14ac:dyDescent="0.25">
      <c r="B31" s="263" t="s">
        <v>261</v>
      </c>
      <c r="C31" s="264" t="s">
        <v>268</v>
      </c>
      <c r="D31" s="271" t="s">
        <v>269</v>
      </c>
      <c r="E31" s="265" t="s">
        <v>218</v>
      </c>
      <c r="F31" s="266" t="s">
        <v>219</v>
      </c>
    </row>
    <row r="32" spans="2:6" s="134" customFormat="1" ht="15.75" customHeight="1" x14ac:dyDescent="0.25">
      <c r="B32" s="131" t="s">
        <v>220</v>
      </c>
      <c r="C32" s="364"/>
      <c r="D32" s="365"/>
      <c r="E32" s="371" t="s">
        <v>208</v>
      </c>
      <c r="F32" s="368" t="s">
        <v>208</v>
      </c>
    </row>
    <row r="33" spans="2:6" s="134" customFormat="1" x14ac:dyDescent="0.25">
      <c r="B33" s="132" t="s">
        <v>221</v>
      </c>
      <c r="C33" s="176">
        <v>600</v>
      </c>
      <c r="D33" s="133">
        <f>+'Cap. Técnica'!F8</f>
        <v>600</v>
      </c>
      <c r="E33" s="372"/>
      <c r="F33" s="369"/>
    </row>
    <row r="34" spans="2:6" s="134" customFormat="1" ht="15.75" thickBot="1" x14ac:dyDescent="0.3">
      <c r="B34" s="135" t="s">
        <v>223</v>
      </c>
      <c r="C34" s="137">
        <v>400</v>
      </c>
      <c r="D34" s="136">
        <f>+Económica!F7</f>
        <v>400</v>
      </c>
      <c r="E34" s="373"/>
      <c r="F34" s="370"/>
    </row>
    <row r="35" spans="2:6" s="134" customFormat="1" ht="15.75" thickBot="1" x14ac:dyDescent="0.3">
      <c r="B35" s="268" t="s">
        <v>224</v>
      </c>
      <c r="C35" s="269">
        <f>SUM(C32:C34)</f>
        <v>1000</v>
      </c>
      <c r="D35" s="269">
        <f>SUM(D32:D34)</f>
        <v>1000</v>
      </c>
    </row>
    <row r="36" spans="2:6" ht="7.5" customHeight="1" thickBot="1" x14ac:dyDescent="0.3"/>
    <row r="37" spans="2:6" ht="18.75" thickBot="1" x14ac:dyDescent="0.35">
      <c r="B37" s="362" t="s">
        <v>225</v>
      </c>
      <c r="C37" s="363"/>
      <c r="D37" s="270">
        <f>D35</f>
        <v>1000</v>
      </c>
    </row>
  </sheetData>
  <mergeCells count="19">
    <mergeCell ref="B1:G1"/>
    <mergeCell ref="B2:G2"/>
    <mergeCell ref="B3:G3"/>
    <mergeCell ref="E6:E9"/>
    <mergeCell ref="F6:F9"/>
    <mergeCell ref="C6:D6"/>
    <mergeCell ref="B12:C12"/>
    <mergeCell ref="B20:C20"/>
    <mergeCell ref="C15:D15"/>
    <mergeCell ref="F15:F17"/>
    <mergeCell ref="E15:E17"/>
    <mergeCell ref="B37:C37"/>
    <mergeCell ref="C32:D32"/>
    <mergeCell ref="C23:D23"/>
    <mergeCell ref="F23:F25"/>
    <mergeCell ref="E32:E34"/>
    <mergeCell ref="F32:F34"/>
    <mergeCell ref="B28:C28"/>
    <mergeCell ref="E23:E25"/>
  </mergeCells>
  <pageMargins left="0.70866141732283472" right="0.70866141732283472" top="0.74803149606299213" bottom="0.74803149606299213" header="0.31496062992125984" footer="0.31496062992125984"/>
  <pageSetup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01" t="s">
        <v>130</v>
      </c>
      <c r="B1" s="401"/>
      <c r="C1" s="401"/>
      <c r="D1" s="401"/>
      <c r="E1" s="401"/>
      <c r="F1" s="401"/>
    </row>
    <row r="2" spans="1:9" ht="20.100000000000001" customHeight="1" x14ac:dyDescent="0.3">
      <c r="A2" s="401" t="s">
        <v>6</v>
      </c>
      <c r="B2" s="401"/>
      <c r="C2" s="401"/>
      <c r="D2" s="401"/>
      <c r="E2" s="401"/>
      <c r="F2" s="401"/>
    </row>
    <row r="3" spans="1:9" ht="15" customHeight="1" x14ac:dyDescent="0.3">
      <c r="A3" s="401" t="s">
        <v>9</v>
      </c>
      <c r="B3" s="401"/>
      <c r="C3" s="401"/>
      <c r="D3" s="401"/>
      <c r="E3" s="401"/>
      <c r="F3" s="401"/>
    </row>
    <row r="4" spans="1:9" ht="15" customHeight="1" x14ac:dyDescent="0.3">
      <c r="A4" s="401" t="s">
        <v>37</v>
      </c>
      <c r="B4" s="401"/>
      <c r="C4" s="401"/>
      <c r="D4" s="401"/>
      <c r="E4" s="401"/>
      <c r="F4" s="401"/>
    </row>
    <row r="5" spans="1:9" ht="15" customHeight="1" x14ac:dyDescent="0.3">
      <c r="A5" s="71"/>
      <c r="B5" s="71"/>
      <c r="C5" s="71"/>
      <c r="D5" s="71"/>
      <c r="E5" s="71"/>
      <c r="F5" s="422" t="s">
        <v>190</v>
      </c>
      <c r="G5" s="423"/>
      <c r="H5" s="423"/>
      <c r="I5" s="423"/>
    </row>
    <row r="6" spans="1:9" ht="15.75" customHeight="1" x14ac:dyDescent="0.25">
      <c r="A6" s="390" t="s">
        <v>0</v>
      </c>
      <c r="B6" s="390"/>
      <c r="C6" s="390"/>
      <c r="D6" s="411" t="s">
        <v>44</v>
      </c>
      <c r="E6" s="390" t="s">
        <v>34</v>
      </c>
      <c r="F6" s="390"/>
      <c r="G6" s="424" t="s">
        <v>187</v>
      </c>
      <c r="H6" s="424" t="s">
        <v>188</v>
      </c>
      <c r="I6" s="424" t="s">
        <v>189</v>
      </c>
    </row>
    <row r="7" spans="1:9" ht="70.5" customHeight="1" x14ac:dyDescent="0.25">
      <c r="A7" s="390"/>
      <c r="B7" s="390"/>
      <c r="C7" s="390"/>
      <c r="D7" s="412"/>
      <c r="E7" s="41" t="s">
        <v>35</v>
      </c>
      <c r="F7" s="41" t="s">
        <v>36</v>
      </c>
      <c r="G7" s="424"/>
      <c r="H7" s="424"/>
      <c r="I7" s="424"/>
    </row>
    <row r="8" spans="1:9" ht="64.5" customHeight="1" x14ac:dyDescent="0.25">
      <c r="A8" s="414" t="s">
        <v>76</v>
      </c>
      <c r="B8" s="415"/>
      <c r="C8" s="415"/>
      <c r="D8" s="30">
        <v>50</v>
      </c>
      <c r="E8" s="141" t="s">
        <v>235</v>
      </c>
      <c r="F8" s="142"/>
      <c r="G8" s="142">
        <v>610</v>
      </c>
      <c r="H8" s="143" t="s">
        <v>238</v>
      </c>
      <c r="I8" s="142">
        <v>50</v>
      </c>
    </row>
    <row r="9" spans="1:9" ht="70.5" customHeight="1" x14ac:dyDescent="0.25">
      <c r="A9" s="414" t="s">
        <v>117</v>
      </c>
      <c r="B9" s="415"/>
      <c r="C9" s="415"/>
      <c r="D9" s="30">
        <v>30</v>
      </c>
      <c r="E9" s="142"/>
      <c r="F9" s="141" t="s">
        <v>235</v>
      </c>
      <c r="G9" s="142">
        <v>610</v>
      </c>
      <c r="H9" s="142"/>
      <c r="I9" s="142">
        <v>0</v>
      </c>
    </row>
    <row r="10" spans="1:9" ht="63.75" customHeight="1" x14ac:dyDescent="0.25">
      <c r="A10" s="414" t="s">
        <v>116</v>
      </c>
      <c r="B10" s="415"/>
      <c r="C10" s="415"/>
      <c r="D10" s="30">
        <v>50</v>
      </c>
      <c r="E10" s="141" t="s">
        <v>235</v>
      </c>
      <c r="F10" s="142"/>
      <c r="G10" s="142">
        <v>610</v>
      </c>
      <c r="H10" s="143" t="s">
        <v>236</v>
      </c>
      <c r="I10" s="142">
        <v>50</v>
      </c>
    </row>
    <row r="11" spans="1:9" ht="69" customHeight="1" x14ac:dyDescent="0.25">
      <c r="A11" s="416" t="s">
        <v>79</v>
      </c>
      <c r="B11" s="417"/>
      <c r="C11" s="417"/>
      <c r="D11" s="30">
        <v>50</v>
      </c>
      <c r="E11" s="141" t="s">
        <v>235</v>
      </c>
      <c r="F11" s="142"/>
      <c r="G11" s="142">
        <v>610</v>
      </c>
      <c r="H11" s="143" t="s">
        <v>237</v>
      </c>
      <c r="I11" s="142">
        <v>50</v>
      </c>
    </row>
    <row r="12" spans="1:9" ht="85.5" customHeight="1" x14ac:dyDescent="0.25">
      <c r="A12" s="416" t="s">
        <v>118</v>
      </c>
      <c r="B12" s="417"/>
      <c r="C12" s="417"/>
      <c r="D12" s="30">
        <v>30</v>
      </c>
      <c r="E12" s="141" t="s">
        <v>235</v>
      </c>
      <c r="F12" s="142"/>
      <c r="G12" s="142">
        <v>610</v>
      </c>
      <c r="H12" s="143" t="s">
        <v>239</v>
      </c>
      <c r="I12" s="142">
        <v>30</v>
      </c>
    </row>
    <row r="13" spans="1:9" ht="56.25" customHeight="1" x14ac:dyDescent="0.25">
      <c r="A13" s="418" t="s">
        <v>80</v>
      </c>
      <c r="B13" s="419"/>
      <c r="C13" s="420"/>
      <c r="D13" s="30">
        <v>30</v>
      </c>
      <c r="E13" s="141" t="s">
        <v>235</v>
      </c>
      <c r="F13" s="142"/>
      <c r="G13" s="142">
        <v>610</v>
      </c>
      <c r="H13" s="143" t="s">
        <v>240</v>
      </c>
      <c r="I13" s="142">
        <v>30</v>
      </c>
    </row>
    <row r="14" spans="1:9" ht="51.75" customHeight="1" x14ac:dyDescent="0.25">
      <c r="A14" s="418" t="s">
        <v>81</v>
      </c>
      <c r="B14" s="419"/>
      <c r="C14" s="420"/>
      <c r="D14" s="30">
        <v>80</v>
      </c>
      <c r="E14" s="142"/>
      <c r="F14" s="141" t="s">
        <v>235</v>
      </c>
      <c r="G14" s="142">
        <v>610</v>
      </c>
      <c r="H14" s="145"/>
      <c r="I14" s="142">
        <v>0</v>
      </c>
    </row>
    <row r="15" spans="1:9" ht="65.25" customHeight="1" x14ac:dyDescent="0.25">
      <c r="A15" s="421" t="s">
        <v>119</v>
      </c>
      <c r="B15" s="419"/>
      <c r="C15" s="420"/>
      <c r="D15" s="30">
        <v>20</v>
      </c>
      <c r="E15" s="142"/>
      <c r="F15" s="141" t="s">
        <v>235</v>
      </c>
      <c r="G15" s="142">
        <v>610</v>
      </c>
      <c r="H15" s="145"/>
      <c r="I15" s="142">
        <v>0</v>
      </c>
    </row>
    <row r="16" spans="1:9" ht="77.25" customHeight="1" x14ac:dyDescent="0.25">
      <c r="A16" s="421" t="s">
        <v>120</v>
      </c>
      <c r="B16" s="419"/>
      <c r="C16" s="420"/>
      <c r="D16" s="30">
        <v>30</v>
      </c>
      <c r="E16" s="141" t="s">
        <v>235</v>
      </c>
      <c r="F16" s="142"/>
      <c r="G16" s="142">
        <v>610</v>
      </c>
      <c r="H16" s="143" t="s">
        <v>241</v>
      </c>
      <c r="I16" s="144">
        <v>30</v>
      </c>
    </row>
    <row r="17" spans="1:9" ht="28.5" customHeight="1" x14ac:dyDescent="0.25">
      <c r="A17" s="421" t="s">
        <v>75</v>
      </c>
      <c r="B17" s="419"/>
      <c r="C17" s="420"/>
      <c r="D17" s="30">
        <v>30</v>
      </c>
      <c r="E17" s="141" t="s">
        <v>235</v>
      </c>
      <c r="F17" s="21"/>
      <c r="G17" s="142">
        <v>610</v>
      </c>
      <c r="H17" s="143" t="s">
        <v>242</v>
      </c>
      <c r="I17" s="21"/>
    </row>
    <row r="18" spans="1:9" ht="20.100000000000001" customHeight="1" x14ac:dyDescent="0.25">
      <c r="A18" s="413"/>
      <c r="B18" s="413"/>
      <c r="C18" s="413"/>
      <c r="D18" s="47">
        <f>SUM(D8:D17)</f>
        <v>400</v>
      </c>
      <c r="E18" s="27"/>
      <c r="H18" s="139" t="s">
        <v>71</v>
      </c>
      <c r="I18" s="21">
        <f>SUM(I8:I17)</f>
        <v>240</v>
      </c>
    </row>
    <row r="19" spans="1:9" ht="19.5" customHeight="1" x14ac:dyDescent="0.25">
      <c r="A19" s="15"/>
      <c r="B19" s="15"/>
      <c r="C19" s="15"/>
      <c r="D19" s="16"/>
    </row>
    <row r="20" spans="1:9" ht="20.100000000000001" customHeight="1" x14ac:dyDescent="0.25">
      <c r="A20" s="19"/>
      <c r="B20" s="20"/>
      <c r="C20" s="20"/>
      <c r="D20" s="20"/>
      <c r="H20" s="27" t="s">
        <v>210</v>
      </c>
      <c r="I20" s="11">
        <f>+I18*0.15</f>
        <v>36</v>
      </c>
    </row>
    <row r="22" spans="1:9" ht="39.75" customHeight="1" x14ac:dyDescent="0.25">
      <c r="A22" s="402" t="s">
        <v>48</v>
      </c>
      <c r="B22" s="403"/>
      <c r="C22" s="403"/>
      <c r="D22" s="404"/>
    </row>
    <row r="23" spans="1:9" ht="37.5" customHeight="1" x14ac:dyDescent="0.25">
      <c r="A23" s="405" t="s">
        <v>2</v>
      </c>
      <c r="B23" s="406"/>
      <c r="C23" s="406"/>
      <c r="D23" s="407"/>
    </row>
    <row r="24" spans="1:9" ht="41.25" customHeight="1" x14ac:dyDescent="0.25">
      <c r="A24" s="394" t="s">
        <v>3</v>
      </c>
      <c r="B24" s="394"/>
      <c r="C24" s="394"/>
      <c r="D24" s="394"/>
    </row>
    <row r="25" spans="1:9" ht="39.75" customHeight="1" x14ac:dyDescent="0.25">
      <c r="A25" s="394" t="s">
        <v>4</v>
      </c>
      <c r="B25" s="394"/>
      <c r="C25" s="394"/>
      <c r="D25" s="394"/>
    </row>
    <row r="26" spans="1:9" ht="42" customHeight="1" x14ac:dyDescent="0.25">
      <c r="A26" s="395" t="s">
        <v>133</v>
      </c>
      <c r="B26" s="396"/>
      <c r="C26" s="396"/>
      <c r="D26" s="397"/>
    </row>
    <row r="27" spans="1:9" ht="42" customHeight="1" x14ac:dyDescent="0.25">
      <c r="A27" s="394" t="s">
        <v>21</v>
      </c>
      <c r="B27" s="394"/>
      <c r="C27" s="394"/>
      <c r="D27" s="394"/>
    </row>
    <row r="28" spans="1:9" ht="37.5" customHeight="1" x14ac:dyDescent="0.25">
      <c r="A28" s="394" t="s">
        <v>134</v>
      </c>
      <c r="B28" s="394"/>
      <c r="C28" s="394"/>
      <c r="D28" s="394"/>
    </row>
    <row r="29" spans="1:9" ht="19.5" customHeight="1" x14ac:dyDescent="0.25"/>
    <row r="30" spans="1:9" ht="19.5" customHeight="1" x14ac:dyDescent="0.25">
      <c r="A30" s="398" t="s">
        <v>27</v>
      </c>
      <c r="B30" s="399"/>
      <c r="C30" s="399"/>
      <c r="D30" s="400"/>
    </row>
    <row r="31" spans="1:9" ht="50.25" customHeight="1" x14ac:dyDescent="0.25">
      <c r="A31" s="388" t="s">
        <v>51</v>
      </c>
      <c r="B31" s="389"/>
      <c r="C31" s="389"/>
      <c r="D31" s="389"/>
    </row>
    <row r="32" spans="1:9" ht="20.100000000000001" customHeight="1" x14ac:dyDescent="0.25">
      <c r="A32" s="392" t="s">
        <v>52</v>
      </c>
      <c r="B32" s="393"/>
      <c r="C32" s="393"/>
      <c r="D32" s="393"/>
      <c r="E32" s="377" t="s">
        <v>34</v>
      </c>
      <c r="F32" s="378"/>
      <c r="G32" s="424" t="s">
        <v>187</v>
      </c>
      <c r="H32" s="424" t="s">
        <v>188</v>
      </c>
      <c r="I32" s="424" t="s">
        <v>189</v>
      </c>
    </row>
    <row r="33" spans="1:9" ht="16.5" x14ac:dyDescent="0.25">
      <c r="A33" s="391" t="s">
        <v>15</v>
      </c>
      <c r="B33" s="391"/>
      <c r="C33" s="391" t="s">
        <v>14</v>
      </c>
      <c r="D33" s="391"/>
      <c r="E33" s="41" t="s">
        <v>35</v>
      </c>
      <c r="F33" s="41" t="s">
        <v>36</v>
      </c>
      <c r="G33" s="424"/>
      <c r="H33" s="424"/>
      <c r="I33" s="424"/>
    </row>
    <row r="34" spans="1:9" ht="20.100000000000001" customHeight="1" x14ac:dyDescent="0.25">
      <c r="A34" s="375" t="s">
        <v>5</v>
      </c>
      <c r="B34" s="375"/>
      <c r="C34" s="376" t="s">
        <v>53</v>
      </c>
      <c r="D34" s="376"/>
      <c r="E34" s="21"/>
      <c r="F34" s="21"/>
      <c r="G34" s="21"/>
      <c r="H34" s="21"/>
      <c r="I34" s="21"/>
    </row>
    <row r="35" spans="1:9" s="12" customFormat="1" ht="20.100000000000001" customHeight="1" x14ac:dyDescent="0.25">
      <c r="A35" s="375" t="s">
        <v>135</v>
      </c>
      <c r="B35" s="375"/>
      <c r="C35" s="376" t="s">
        <v>131</v>
      </c>
      <c r="D35" s="376"/>
      <c r="E35" s="141" t="s">
        <v>235</v>
      </c>
      <c r="F35" s="142"/>
      <c r="G35" s="141">
        <v>611</v>
      </c>
      <c r="H35" s="146">
        <v>5.0000000000000001E-3</v>
      </c>
      <c r="I35" s="142">
        <v>30</v>
      </c>
    </row>
    <row r="36" spans="1:9" ht="20.100000000000001" customHeight="1" x14ac:dyDescent="0.25">
      <c r="A36" s="375" t="s">
        <v>136</v>
      </c>
      <c r="B36" s="375"/>
      <c r="C36" s="376" t="s">
        <v>132</v>
      </c>
      <c r="D36" s="376"/>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388" t="s">
        <v>54</v>
      </c>
      <c r="B38" s="389"/>
      <c r="C38" s="389"/>
      <c r="D38" s="389"/>
      <c r="H38" s="72"/>
    </row>
    <row r="39" spans="1:9" ht="34.5" customHeight="1" x14ac:dyDescent="0.25">
      <c r="A39" s="385" t="s">
        <v>55</v>
      </c>
      <c r="B39" s="385"/>
      <c r="C39" s="385"/>
      <c r="D39" s="385"/>
      <c r="E39" s="390" t="s">
        <v>34</v>
      </c>
      <c r="F39" s="390"/>
      <c r="G39" s="424" t="s">
        <v>187</v>
      </c>
      <c r="H39" s="424" t="s">
        <v>188</v>
      </c>
      <c r="I39" s="424" t="s">
        <v>189</v>
      </c>
    </row>
    <row r="40" spans="1:9" ht="20.100000000000001" customHeight="1" x14ac:dyDescent="0.25">
      <c r="A40" s="391" t="s">
        <v>15</v>
      </c>
      <c r="B40" s="391"/>
      <c r="C40" s="391" t="s">
        <v>13</v>
      </c>
      <c r="D40" s="391"/>
      <c r="E40" s="41" t="s">
        <v>35</v>
      </c>
      <c r="F40" s="41" t="s">
        <v>36</v>
      </c>
      <c r="G40" s="424"/>
      <c r="H40" s="424"/>
      <c r="I40" s="424"/>
    </row>
    <row r="41" spans="1:9" ht="19.5" customHeight="1" x14ac:dyDescent="0.25">
      <c r="A41" s="375" t="s">
        <v>5</v>
      </c>
      <c r="B41" s="375"/>
      <c r="C41" s="376" t="s">
        <v>53</v>
      </c>
      <c r="D41" s="376"/>
      <c r="E41" s="142"/>
      <c r="F41" s="142"/>
      <c r="G41" s="142"/>
      <c r="H41" s="142"/>
      <c r="I41" s="142"/>
    </row>
    <row r="42" spans="1:9" ht="19.5" customHeight="1" x14ac:dyDescent="0.25">
      <c r="A42" s="375" t="s">
        <v>137</v>
      </c>
      <c r="B42" s="375"/>
      <c r="C42" s="376" t="s">
        <v>131</v>
      </c>
      <c r="D42" s="376"/>
      <c r="E42" s="141" t="s">
        <v>235</v>
      </c>
      <c r="F42" s="142"/>
      <c r="G42" s="141">
        <v>611</v>
      </c>
      <c r="H42" s="146">
        <v>0.05</v>
      </c>
      <c r="I42" s="142">
        <v>30</v>
      </c>
    </row>
    <row r="43" spans="1:9" ht="20.100000000000001" customHeight="1" x14ac:dyDescent="0.25">
      <c r="A43" s="375" t="s">
        <v>138</v>
      </c>
      <c r="B43" s="375"/>
      <c r="C43" s="376" t="s">
        <v>132</v>
      </c>
      <c r="D43" s="376"/>
      <c r="E43" s="142"/>
      <c r="F43" s="142"/>
      <c r="G43" s="142"/>
      <c r="H43" s="142"/>
      <c r="I43" s="142"/>
    </row>
    <row r="44" spans="1:9" ht="16.5" customHeight="1" x14ac:dyDescent="0.25">
      <c r="A44" s="9"/>
      <c r="B44" s="9"/>
      <c r="C44" s="10"/>
      <c r="D44" s="10"/>
      <c r="G44" s="12"/>
      <c r="H44" s="73"/>
      <c r="I44" s="12"/>
    </row>
    <row r="45" spans="1:9" ht="20.100000000000001" customHeight="1" x14ac:dyDescent="0.25">
      <c r="A45" s="384" t="s">
        <v>56</v>
      </c>
      <c r="B45" s="384"/>
      <c r="C45" s="384"/>
      <c r="D45" s="384"/>
    </row>
    <row r="46" spans="1:9" ht="34.5" customHeight="1" x14ac:dyDescent="0.25">
      <c r="A46" s="385" t="s">
        <v>78</v>
      </c>
      <c r="B46" s="385"/>
      <c r="C46" s="385"/>
      <c r="D46" s="385"/>
      <c r="E46" s="386" t="s">
        <v>34</v>
      </c>
      <c r="F46" s="378"/>
      <c r="G46" s="424" t="s">
        <v>187</v>
      </c>
      <c r="H46" s="424" t="s">
        <v>188</v>
      </c>
      <c r="I46" s="424" t="s">
        <v>189</v>
      </c>
    </row>
    <row r="47" spans="1:9" ht="20.100000000000001" customHeight="1" x14ac:dyDescent="0.25">
      <c r="A47" s="387" t="s">
        <v>15</v>
      </c>
      <c r="B47" s="387"/>
      <c r="C47" s="387" t="s">
        <v>13</v>
      </c>
      <c r="D47" s="387"/>
      <c r="E47" s="41" t="s">
        <v>35</v>
      </c>
      <c r="F47" s="41" t="s">
        <v>36</v>
      </c>
      <c r="G47" s="424"/>
      <c r="H47" s="424"/>
      <c r="I47" s="424"/>
    </row>
    <row r="48" spans="1:9" ht="20.100000000000001" customHeight="1" x14ac:dyDescent="0.25">
      <c r="A48" s="375" t="s">
        <v>5</v>
      </c>
      <c r="B48" s="375"/>
      <c r="C48" s="376" t="s">
        <v>53</v>
      </c>
      <c r="D48" s="376"/>
      <c r="E48" s="142"/>
      <c r="F48" s="142"/>
      <c r="G48" s="142"/>
      <c r="H48" s="142"/>
      <c r="I48" s="142"/>
    </row>
    <row r="49" spans="1:9" ht="20.100000000000001" customHeight="1" x14ac:dyDescent="0.25">
      <c r="A49" s="375" t="s">
        <v>140</v>
      </c>
      <c r="B49" s="375"/>
      <c r="C49" s="376" t="s">
        <v>131</v>
      </c>
      <c r="D49" s="376"/>
      <c r="E49" s="142"/>
      <c r="F49" s="142"/>
      <c r="G49" s="141"/>
      <c r="H49" s="146"/>
      <c r="I49" s="142"/>
    </row>
    <row r="50" spans="1:9" ht="20.100000000000001" customHeight="1" x14ac:dyDescent="0.25">
      <c r="A50" s="375" t="s">
        <v>139</v>
      </c>
      <c r="B50" s="375"/>
      <c r="C50" s="376" t="s">
        <v>132</v>
      </c>
      <c r="D50" s="376"/>
      <c r="E50" s="141" t="s">
        <v>235</v>
      </c>
      <c r="F50" s="142"/>
      <c r="G50" s="142">
        <v>611</v>
      </c>
      <c r="H50" s="147">
        <v>4.9000000000000002E-2</v>
      </c>
      <c r="I50" s="142">
        <v>10</v>
      </c>
    </row>
    <row r="51" spans="1:9" ht="20.100000000000001" customHeight="1" x14ac:dyDescent="0.25">
      <c r="A51" s="9"/>
      <c r="B51" s="9"/>
      <c r="C51" s="10"/>
      <c r="D51" s="10"/>
      <c r="E51" s="12"/>
      <c r="F51" s="12"/>
      <c r="G51" s="12"/>
      <c r="H51" s="73"/>
      <c r="I51" s="12"/>
    </row>
    <row r="52" spans="1:9" ht="20.100000000000001" customHeight="1" x14ac:dyDescent="0.25">
      <c r="A52" s="379" t="s">
        <v>141</v>
      </c>
      <c r="B52" s="380"/>
      <c r="C52" s="380"/>
      <c r="D52" s="381"/>
    </row>
    <row r="53" spans="1:9" ht="20.100000000000001" customHeight="1" x14ac:dyDescent="0.25">
      <c r="A53" s="408" t="s">
        <v>77</v>
      </c>
      <c r="B53" s="409"/>
      <c r="C53" s="409"/>
      <c r="D53" s="410"/>
      <c r="E53" s="377" t="s">
        <v>34</v>
      </c>
      <c r="F53" s="378"/>
      <c r="G53" s="424" t="s">
        <v>187</v>
      </c>
      <c r="H53" s="424" t="s">
        <v>188</v>
      </c>
      <c r="I53" s="424" t="s">
        <v>189</v>
      </c>
    </row>
    <row r="54" spans="1:9" ht="20.100000000000001" customHeight="1" x14ac:dyDescent="0.25">
      <c r="A54" s="382" t="s">
        <v>15</v>
      </c>
      <c r="B54" s="383"/>
      <c r="C54" s="382" t="s">
        <v>13</v>
      </c>
      <c r="D54" s="383"/>
      <c r="E54" s="41" t="s">
        <v>35</v>
      </c>
      <c r="F54" s="41" t="s">
        <v>36</v>
      </c>
      <c r="G54" s="424"/>
      <c r="H54" s="424"/>
      <c r="I54" s="424"/>
    </row>
    <row r="55" spans="1:9" ht="20.100000000000001" customHeight="1" x14ac:dyDescent="0.25">
      <c r="A55" s="375" t="s">
        <v>5</v>
      </c>
      <c r="B55" s="375"/>
      <c r="C55" s="376" t="s">
        <v>53</v>
      </c>
      <c r="D55" s="376"/>
      <c r="E55" s="142"/>
      <c r="F55" s="142"/>
      <c r="G55" s="142"/>
      <c r="H55" s="142"/>
      <c r="I55" s="142"/>
    </row>
    <row r="56" spans="1:9" ht="20.100000000000001" customHeight="1" x14ac:dyDescent="0.25">
      <c r="A56" s="375" t="s">
        <v>137</v>
      </c>
      <c r="B56" s="375"/>
      <c r="C56" s="376" t="s">
        <v>131</v>
      </c>
      <c r="D56" s="376"/>
      <c r="E56" s="141" t="s">
        <v>235</v>
      </c>
      <c r="F56" s="142"/>
      <c r="G56" s="141">
        <v>611</v>
      </c>
      <c r="H56" s="146">
        <v>0.05</v>
      </c>
      <c r="I56" s="142">
        <v>30</v>
      </c>
    </row>
    <row r="57" spans="1:9" ht="20.100000000000001" customHeight="1" x14ac:dyDescent="0.25">
      <c r="A57" s="375" t="s">
        <v>138</v>
      </c>
      <c r="B57" s="375"/>
      <c r="C57" s="376" t="s">
        <v>132</v>
      </c>
      <c r="D57" s="376"/>
      <c r="E57" s="142"/>
      <c r="F57" s="142"/>
      <c r="G57" s="142"/>
      <c r="H57" s="142"/>
      <c r="I57" s="142"/>
    </row>
    <row r="58" spans="1:9" ht="19.5" customHeight="1" x14ac:dyDescent="0.25"/>
    <row r="59" spans="1:9" ht="20.100000000000001" customHeight="1" x14ac:dyDescent="0.25">
      <c r="H59" s="75" t="s">
        <v>191</v>
      </c>
      <c r="I59" s="11">
        <f>SUM(I34:I57)</f>
        <v>100</v>
      </c>
    </row>
    <row r="60" spans="1:9" ht="20.100000000000001" customHeight="1" x14ac:dyDescent="0.25">
      <c r="H60" s="27" t="s">
        <v>210</v>
      </c>
      <c r="I60" s="11">
        <f>+I59*15%</f>
        <v>15</v>
      </c>
    </row>
    <row r="61" spans="1:9" ht="16.5" customHeight="1" x14ac:dyDescent="0.25">
      <c r="H61" s="27"/>
    </row>
    <row r="63" spans="1:9" ht="15" x14ac:dyDescent="0.25"/>
    <row r="66" ht="30.75" customHeight="1" x14ac:dyDescent="0.25"/>
    <row r="67" ht="12.75" customHeight="1" x14ac:dyDescent="0.25"/>
  </sheetData>
  <mergeCells count="86">
    <mergeCell ref="G53:G54"/>
    <mergeCell ref="H53:H54"/>
    <mergeCell ref="I53:I54"/>
    <mergeCell ref="G39:G40"/>
    <mergeCell ref="H39:H40"/>
    <mergeCell ref="I39:I40"/>
    <mergeCell ref="G46:G47"/>
    <mergeCell ref="H46:H47"/>
    <mergeCell ref="I46:I47"/>
    <mergeCell ref="F5:I5"/>
    <mergeCell ref="G32:G33"/>
    <mergeCell ref="H32:H33"/>
    <mergeCell ref="I32:I33"/>
    <mergeCell ref="G6:G7"/>
    <mergeCell ref="H6:H7"/>
    <mergeCell ref="I6:I7"/>
    <mergeCell ref="E6:F6"/>
    <mergeCell ref="A10:C10"/>
    <mergeCell ref="A12:C12"/>
    <mergeCell ref="A17:C17"/>
    <mergeCell ref="A15:C15"/>
    <mergeCell ref="A16:C16"/>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25:D25"/>
    <mergeCell ref="A26:D26"/>
    <mergeCell ref="A27:D27"/>
    <mergeCell ref="A28:D28"/>
    <mergeCell ref="A30:D30"/>
    <mergeCell ref="A31:D31"/>
    <mergeCell ref="A32:D32"/>
    <mergeCell ref="E32:F32"/>
    <mergeCell ref="A33:B33"/>
    <mergeCell ref="C33:D33"/>
    <mergeCell ref="A34:B34"/>
    <mergeCell ref="C34:D34"/>
    <mergeCell ref="A35:B35"/>
    <mergeCell ref="C35:D35"/>
    <mergeCell ref="A36:B36"/>
    <mergeCell ref="C36:D36"/>
    <mergeCell ref="A38:D38"/>
    <mergeCell ref="A39:D39"/>
    <mergeCell ref="E39:F39"/>
    <mergeCell ref="A40:B40"/>
    <mergeCell ref="C40:D40"/>
    <mergeCell ref="A41:B41"/>
    <mergeCell ref="C41:D41"/>
    <mergeCell ref="A42:B42"/>
    <mergeCell ref="C42:D42"/>
    <mergeCell ref="A43:B43"/>
    <mergeCell ref="C43:D43"/>
    <mergeCell ref="A45:D45"/>
    <mergeCell ref="A46:D46"/>
    <mergeCell ref="E46:F46"/>
    <mergeCell ref="A47:B47"/>
    <mergeCell ref="C47:D47"/>
    <mergeCell ref="A48:B48"/>
    <mergeCell ref="C48:D48"/>
    <mergeCell ref="A49:B49"/>
    <mergeCell ref="C49:D49"/>
    <mergeCell ref="A50:B50"/>
    <mergeCell ref="C50:D50"/>
    <mergeCell ref="A57:B57"/>
    <mergeCell ref="C57:D57"/>
    <mergeCell ref="E53:F53"/>
    <mergeCell ref="A52:D52"/>
    <mergeCell ref="A54:B54"/>
    <mergeCell ref="C54:D54"/>
    <mergeCell ref="A55:B55"/>
    <mergeCell ref="C55:D55"/>
    <mergeCell ref="A56:B56"/>
    <mergeCell ref="C56:D56"/>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401" t="s">
        <v>130</v>
      </c>
      <c r="C1" s="401"/>
      <c r="D1" s="401"/>
      <c r="E1" s="401"/>
      <c r="F1" s="401"/>
    </row>
    <row r="2" spans="2:9" ht="18.75" x14ac:dyDescent="0.3">
      <c r="B2" s="401" t="s">
        <v>18</v>
      </c>
      <c r="C2" s="401"/>
      <c r="D2" s="401"/>
      <c r="E2" s="401"/>
      <c r="F2" s="401"/>
    </row>
    <row r="3" spans="2:9" ht="18.75" x14ac:dyDescent="0.3">
      <c r="B3" s="401" t="s">
        <v>9</v>
      </c>
      <c r="C3" s="401"/>
      <c r="D3" s="401"/>
      <c r="E3" s="401"/>
      <c r="F3" s="401"/>
    </row>
    <row r="4" spans="2:9" ht="18.75" customHeight="1" x14ac:dyDescent="0.3">
      <c r="B4" s="401" t="s">
        <v>37</v>
      </c>
      <c r="C4" s="401"/>
      <c r="D4" s="401"/>
      <c r="E4" s="401"/>
      <c r="F4" s="401"/>
    </row>
    <row r="5" spans="2:9" x14ac:dyDescent="0.25">
      <c r="B5" s="431"/>
      <c r="C5" s="431"/>
      <c r="D5" s="431"/>
      <c r="E5" s="431"/>
      <c r="F5" s="431"/>
    </row>
    <row r="6" spans="2:9" ht="16.5" customHeight="1" x14ac:dyDescent="0.25">
      <c r="B6" s="432"/>
      <c r="C6" s="432"/>
      <c r="D6" s="432"/>
      <c r="E6" s="432"/>
      <c r="F6" s="432"/>
      <c r="G6" s="422" t="s">
        <v>190</v>
      </c>
      <c r="H6" s="423"/>
      <c r="I6" s="423"/>
    </row>
    <row r="7" spans="2:9" x14ac:dyDescent="0.25">
      <c r="B7" s="438" t="s">
        <v>0</v>
      </c>
      <c r="C7" s="439"/>
      <c r="D7" s="442" t="s">
        <v>44</v>
      </c>
      <c r="E7" s="390" t="s">
        <v>34</v>
      </c>
      <c r="F7" s="390"/>
      <c r="G7" s="76" t="s">
        <v>187</v>
      </c>
      <c r="H7" s="76" t="s">
        <v>188</v>
      </c>
      <c r="I7" s="76" t="s">
        <v>189</v>
      </c>
    </row>
    <row r="8" spans="2:9" x14ac:dyDescent="0.25">
      <c r="B8" s="440"/>
      <c r="C8" s="441"/>
      <c r="D8" s="443"/>
      <c r="E8" s="41" t="s">
        <v>35</v>
      </c>
      <c r="F8" s="41" t="s">
        <v>36</v>
      </c>
      <c r="G8" s="77"/>
      <c r="H8" s="77"/>
      <c r="I8" s="77"/>
    </row>
    <row r="9" spans="2:9" ht="45" customHeight="1" x14ac:dyDescent="0.25">
      <c r="B9" s="426" t="s">
        <v>39</v>
      </c>
      <c r="C9" s="426"/>
      <c r="D9" s="447"/>
      <c r="E9" s="448"/>
      <c r="F9" s="448"/>
      <c r="G9" s="448"/>
      <c r="H9" s="448"/>
      <c r="I9" s="449"/>
    </row>
    <row r="10" spans="2:9" ht="19.5" customHeight="1" x14ac:dyDescent="0.25">
      <c r="B10" s="427" t="s">
        <v>38</v>
      </c>
      <c r="C10" s="428"/>
      <c r="D10" s="447"/>
      <c r="E10" s="448"/>
      <c r="F10" s="448"/>
      <c r="G10" s="448"/>
      <c r="H10" s="448"/>
      <c r="I10" s="449"/>
    </row>
    <row r="11" spans="2:9" ht="19.5" customHeight="1" x14ac:dyDescent="0.25">
      <c r="B11" s="8" t="s">
        <v>7</v>
      </c>
      <c r="C11" s="1">
        <v>0</v>
      </c>
      <c r="D11" s="444">
        <v>200</v>
      </c>
      <c r="E11" s="140"/>
      <c r="F11" s="139" t="s">
        <v>235</v>
      </c>
      <c r="G11" s="148">
        <v>612</v>
      </c>
      <c r="H11" s="148"/>
      <c r="I11" s="149">
        <v>0</v>
      </c>
    </row>
    <row r="12" spans="2:9" ht="19.5" customHeight="1" x14ac:dyDescent="0.25">
      <c r="B12" s="17">
        <v>50000000</v>
      </c>
      <c r="C12" s="2">
        <v>20</v>
      </c>
      <c r="D12" s="445"/>
      <c r="E12" s="140"/>
      <c r="F12" s="140"/>
      <c r="G12" s="148"/>
      <c r="H12" s="148"/>
      <c r="I12" s="149"/>
    </row>
    <row r="13" spans="2:9" ht="19.5" customHeight="1" x14ac:dyDescent="0.25">
      <c r="B13" s="17">
        <v>100000000</v>
      </c>
      <c r="C13" s="2">
        <v>40</v>
      </c>
      <c r="D13" s="445"/>
      <c r="E13" s="140"/>
      <c r="F13" s="140"/>
      <c r="G13" s="148"/>
      <c r="H13" s="148"/>
      <c r="I13" s="149"/>
    </row>
    <row r="14" spans="2:9" ht="16.5" x14ac:dyDescent="0.25">
      <c r="B14" s="17">
        <v>300000000</v>
      </c>
      <c r="C14" s="2">
        <v>80</v>
      </c>
      <c r="D14" s="445"/>
      <c r="E14" s="140"/>
      <c r="F14" s="140"/>
      <c r="G14" s="148"/>
      <c r="H14" s="148"/>
      <c r="I14" s="149"/>
    </row>
    <row r="15" spans="2:9" ht="16.5" x14ac:dyDescent="0.25">
      <c r="B15" s="17">
        <v>500000000</v>
      </c>
      <c r="C15" s="2">
        <v>200</v>
      </c>
      <c r="D15" s="446"/>
      <c r="E15" s="140"/>
      <c r="F15" s="140"/>
      <c r="G15" s="148"/>
      <c r="H15" s="148"/>
      <c r="I15" s="149"/>
    </row>
    <row r="16" spans="2:9" ht="89.25" customHeight="1" x14ac:dyDescent="0.25">
      <c r="B16" s="429" t="s">
        <v>121</v>
      </c>
      <c r="C16" s="429"/>
      <c r="D16" s="29">
        <v>70</v>
      </c>
      <c r="E16" s="141" t="s">
        <v>235</v>
      </c>
      <c r="F16" s="142"/>
      <c r="G16" s="142">
        <v>612</v>
      </c>
      <c r="H16" s="143" t="s">
        <v>243</v>
      </c>
      <c r="I16" s="152">
        <v>70</v>
      </c>
    </row>
    <row r="17" spans="2:9" ht="163.5" customHeight="1" x14ac:dyDescent="0.25">
      <c r="B17" s="429" t="s">
        <v>122</v>
      </c>
      <c r="C17" s="429"/>
      <c r="D17" s="28">
        <v>80</v>
      </c>
      <c r="E17" s="141" t="s">
        <v>235</v>
      </c>
      <c r="F17" s="141"/>
      <c r="G17" s="142">
        <v>612</v>
      </c>
      <c r="H17" s="143" t="s">
        <v>266</v>
      </c>
      <c r="I17" s="153">
        <v>40</v>
      </c>
    </row>
    <row r="18" spans="2:9" ht="64.5" customHeight="1" x14ac:dyDescent="0.25">
      <c r="B18" s="430" t="s">
        <v>85</v>
      </c>
      <c r="C18" s="430"/>
      <c r="D18" s="18">
        <v>50</v>
      </c>
      <c r="E18" s="141" t="s">
        <v>235</v>
      </c>
      <c r="F18" s="142"/>
      <c r="G18" s="142">
        <v>612</v>
      </c>
      <c r="H18" s="143" t="s">
        <v>244</v>
      </c>
      <c r="I18" s="152">
        <v>50</v>
      </c>
    </row>
    <row r="19" spans="2:9" ht="16.5" x14ac:dyDescent="0.25">
      <c r="B19" s="391" t="s">
        <v>11</v>
      </c>
      <c r="C19" s="391"/>
      <c r="D19" s="42">
        <f>SUM(D11:D18)</f>
        <v>400</v>
      </c>
      <c r="H19" s="74" t="s">
        <v>191</v>
      </c>
      <c r="I19" s="79">
        <f>SUM(I11:I18)</f>
        <v>160</v>
      </c>
    </row>
    <row r="20" spans="2:9" x14ac:dyDescent="0.25">
      <c r="H20" s="27" t="s">
        <v>211</v>
      </c>
      <c r="I20" s="11">
        <f>+I19*5%</f>
        <v>8</v>
      </c>
    </row>
    <row r="21" spans="2:9" ht="45.75" customHeight="1" x14ac:dyDescent="0.25">
      <c r="B21" s="425" t="s">
        <v>17</v>
      </c>
      <c r="C21" s="425"/>
      <c r="D21" s="65" t="s">
        <v>25</v>
      </c>
    </row>
    <row r="22" spans="2:9" ht="19.5" customHeight="1" x14ac:dyDescent="0.25">
      <c r="B22" s="433" t="s">
        <v>28</v>
      </c>
      <c r="C22" s="433"/>
      <c r="D22" s="433"/>
    </row>
    <row r="23" spans="2:9" ht="33.75" customHeight="1" x14ac:dyDescent="0.25">
      <c r="B23" s="429" t="s">
        <v>3</v>
      </c>
      <c r="C23" s="429"/>
      <c r="D23" s="429"/>
    </row>
    <row r="24" spans="2:9" ht="34.5" customHeight="1" x14ac:dyDescent="0.25">
      <c r="B24" s="384" t="s">
        <v>142</v>
      </c>
      <c r="C24" s="384"/>
      <c r="D24" s="384"/>
    </row>
    <row r="25" spans="2:9" ht="27.75" customHeight="1" x14ac:dyDescent="0.25">
      <c r="B25" s="384" t="s">
        <v>8</v>
      </c>
      <c r="C25" s="384"/>
      <c r="D25" s="384"/>
    </row>
    <row r="26" spans="2:9" ht="44.25" customHeight="1" x14ac:dyDescent="0.25">
      <c r="B26" s="434" t="s">
        <v>143</v>
      </c>
      <c r="C26" s="435"/>
      <c r="D26" s="436"/>
    </row>
    <row r="27" spans="2:9" ht="16.5" x14ac:dyDescent="0.25">
      <c r="B27" s="49"/>
      <c r="C27" s="50"/>
      <c r="D27" s="50"/>
    </row>
    <row r="28" spans="2:9" ht="19.5" customHeight="1" x14ac:dyDescent="0.25">
      <c r="B28" s="433" t="s">
        <v>27</v>
      </c>
      <c r="C28" s="433"/>
      <c r="D28" s="433"/>
      <c r="E28" s="433"/>
      <c r="F28" s="433"/>
    </row>
    <row r="29" spans="2:9" ht="42" customHeight="1" x14ac:dyDescent="0.25">
      <c r="B29" s="385" t="s">
        <v>144</v>
      </c>
      <c r="C29" s="385"/>
      <c r="D29" s="385"/>
      <c r="E29" s="67"/>
      <c r="F29" s="67"/>
    </row>
    <row r="30" spans="2:9" ht="19.5" customHeight="1" x14ac:dyDescent="0.25">
      <c r="B30" s="385" t="s">
        <v>43</v>
      </c>
      <c r="C30" s="385"/>
      <c r="D30" s="385"/>
      <c r="E30" s="390" t="s">
        <v>34</v>
      </c>
      <c r="F30" s="390"/>
      <c r="G30" s="424" t="s">
        <v>187</v>
      </c>
      <c r="H30" s="424" t="s">
        <v>188</v>
      </c>
      <c r="I30" s="424" t="s">
        <v>189</v>
      </c>
    </row>
    <row r="31" spans="2:9" ht="16.5" customHeight="1" x14ac:dyDescent="0.25">
      <c r="B31" s="66" t="s">
        <v>12</v>
      </c>
      <c r="C31" s="450" t="s">
        <v>13</v>
      </c>
      <c r="D31" s="450"/>
      <c r="E31" s="41" t="s">
        <v>35</v>
      </c>
      <c r="F31" s="41" t="s">
        <v>36</v>
      </c>
      <c r="G31" s="424"/>
      <c r="H31" s="424"/>
      <c r="I31" s="424"/>
    </row>
    <row r="32" spans="2:9" ht="19.5" customHeight="1" x14ac:dyDescent="0.25">
      <c r="B32" s="62" t="s">
        <v>5</v>
      </c>
      <c r="C32" s="376" t="s">
        <v>29</v>
      </c>
      <c r="D32" s="376"/>
      <c r="E32" s="142"/>
      <c r="F32" s="142"/>
      <c r="G32" s="150"/>
      <c r="H32" s="150"/>
      <c r="I32" s="150"/>
    </row>
    <row r="33" spans="1:9" ht="16.5" x14ac:dyDescent="0.25">
      <c r="B33" s="64" t="s">
        <v>40</v>
      </c>
      <c r="C33" s="376" t="s">
        <v>45</v>
      </c>
      <c r="D33" s="376"/>
      <c r="E33" s="141" t="s">
        <v>235</v>
      </c>
      <c r="F33" s="142"/>
      <c r="G33" s="150">
        <v>612</v>
      </c>
      <c r="H33" s="155">
        <v>0.05</v>
      </c>
      <c r="I33" s="150">
        <v>60</v>
      </c>
    </row>
    <row r="34" spans="1:9" ht="19.5" customHeight="1" x14ac:dyDescent="0.25">
      <c r="B34" s="64" t="s">
        <v>41</v>
      </c>
      <c r="C34" s="376" t="s">
        <v>46</v>
      </c>
      <c r="D34" s="376"/>
      <c r="E34" s="142"/>
      <c r="F34" s="142"/>
      <c r="G34" s="150"/>
      <c r="H34" s="150"/>
      <c r="I34" s="150"/>
    </row>
    <row r="35" spans="1:9" s="12" customFormat="1" ht="19.5" customHeight="1" x14ac:dyDescent="0.25">
      <c r="A35" s="11"/>
      <c r="B35" s="64" t="s">
        <v>145</v>
      </c>
      <c r="C35" s="376" t="s">
        <v>47</v>
      </c>
      <c r="D35" s="376"/>
      <c r="E35" s="142"/>
      <c r="F35" s="142"/>
      <c r="G35" s="150"/>
      <c r="H35" s="142"/>
      <c r="I35" s="142"/>
    </row>
    <row r="36" spans="1:9" ht="27" customHeight="1" x14ac:dyDescent="0.25">
      <c r="A36" s="12"/>
      <c r="B36" s="64" t="s">
        <v>146</v>
      </c>
      <c r="C36" s="376" t="s">
        <v>24</v>
      </c>
      <c r="D36" s="376"/>
      <c r="E36" s="154"/>
      <c r="F36" s="142"/>
      <c r="G36" s="150"/>
      <c r="H36" s="142"/>
      <c r="I36" s="142"/>
    </row>
    <row r="37" spans="1:9" ht="24" customHeight="1" x14ac:dyDescent="0.25">
      <c r="B37" s="9"/>
      <c r="C37" s="9"/>
      <c r="D37" s="10"/>
      <c r="E37" s="12"/>
      <c r="F37" s="12"/>
      <c r="H37" s="80"/>
      <c r="I37" s="81"/>
    </row>
    <row r="38" spans="1:9" ht="19.5" customHeight="1" x14ac:dyDescent="0.25">
      <c r="B38" s="385" t="s">
        <v>42</v>
      </c>
      <c r="C38" s="385"/>
      <c r="D38" s="385"/>
      <c r="E38" s="377" t="s">
        <v>34</v>
      </c>
      <c r="F38" s="378"/>
      <c r="G38" s="424" t="s">
        <v>187</v>
      </c>
      <c r="H38" s="424" t="s">
        <v>188</v>
      </c>
      <c r="I38" s="424" t="s">
        <v>189</v>
      </c>
    </row>
    <row r="39" spans="1:9" ht="19.5" customHeight="1" x14ac:dyDescent="0.25">
      <c r="B39" s="63" t="s">
        <v>12</v>
      </c>
      <c r="C39" s="437" t="s">
        <v>14</v>
      </c>
      <c r="D39" s="437"/>
      <c r="E39" s="41" t="s">
        <v>35</v>
      </c>
      <c r="F39" s="41" t="s">
        <v>36</v>
      </c>
      <c r="G39" s="424"/>
      <c r="H39" s="424"/>
      <c r="I39" s="424"/>
    </row>
    <row r="40" spans="1:9" ht="19.5" customHeight="1" x14ac:dyDescent="0.25">
      <c r="B40" s="64" t="s">
        <v>5</v>
      </c>
      <c r="C40" s="376" t="s">
        <v>29</v>
      </c>
      <c r="D40" s="376"/>
      <c r="E40" s="21"/>
      <c r="F40" s="21"/>
      <c r="G40" s="26"/>
      <c r="H40" s="26"/>
      <c r="I40" s="26"/>
    </row>
    <row r="41" spans="1:9" ht="19.5" customHeight="1" x14ac:dyDescent="0.25">
      <c r="B41" s="64" t="s">
        <v>50</v>
      </c>
      <c r="C41" s="376" t="s">
        <v>45</v>
      </c>
      <c r="D41" s="376"/>
      <c r="E41" s="141" t="s">
        <v>235</v>
      </c>
      <c r="F41" s="142"/>
      <c r="G41" s="150">
        <v>612</v>
      </c>
      <c r="H41" s="150" t="s">
        <v>245</v>
      </c>
      <c r="I41" s="150">
        <v>60</v>
      </c>
    </row>
    <row r="42" spans="1:9" ht="19.5" customHeight="1" x14ac:dyDescent="0.25">
      <c r="B42" s="64" t="s">
        <v>147</v>
      </c>
      <c r="C42" s="376" t="s">
        <v>46</v>
      </c>
      <c r="D42" s="376"/>
      <c r="E42" s="21"/>
      <c r="F42" s="21"/>
      <c r="G42" s="26"/>
      <c r="H42" s="26"/>
      <c r="I42" s="26"/>
    </row>
    <row r="44" spans="1:9" x14ac:dyDescent="0.25">
      <c r="H44" s="27" t="s">
        <v>213</v>
      </c>
      <c r="I44" s="11">
        <f>SUM(I32:I42)</f>
        <v>120</v>
      </c>
    </row>
    <row r="45" spans="1:9" x14ac:dyDescent="0.25">
      <c r="H45" s="27" t="s">
        <v>234</v>
      </c>
      <c r="I45" s="11">
        <f>+I44*5%</f>
        <v>6</v>
      </c>
    </row>
  </sheetData>
  <mergeCells count="47">
    <mergeCell ref="G38:G39"/>
    <mergeCell ref="H38:H39"/>
    <mergeCell ref="I38:I39"/>
    <mergeCell ref="D9:I9"/>
    <mergeCell ref="D10:I10"/>
    <mergeCell ref="E38:F38"/>
    <mergeCell ref="C31:D31"/>
    <mergeCell ref="B29:D29"/>
    <mergeCell ref="B28:F28"/>
    <mergeCell ref="B4:F4"/>
    <mergeCell ref="G6:I6"/>
    <mergeCell ref="G30:G31"/>
    <mergeCell ref="H30:H31"/>
    <mergeCell ref="I30:I31"/>
    <mergeCell ref="B7:C8"/>
    <mergeCell ref="D7:D8"/>
    <mergeCell ref="B19:C19"/>
    <mergeCell ref="D11:D15"/>
    <mergeCell ref="B16:C16"/>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451" t="s">
        <v>130</v>
      </c>
      <c r="C1" s="451"/>
      <c r="D1" s="451"/>
      <c r="E1" s="451"/>
      <c r="F1" s="451"/>
    </row>
    <row r="2" spans="1:9" ht="19.5" customHeight="1" x14ac:dyDescent="0.25">
      <c r="B2" s="451" t="s">
        <v>20</v>
      </c>
      <c r="C2" s="451"/>
      <c r="D2" s="451"/>
      <c r="E2" s="451"/>
      <c r="F2" s="451"/>
    </row>
    <row r="3" spans="1:9" s="11" customFormat="1" ht="18.75" customHeight="1" x14ac:dyDescent="0.25">
      <c r="A3"/>
      <c r="B3" s="451" t="s">
        <v>9</v>
      </c>
      <c r="C3" s="451"/>
      <c r="D3" s="451"/>
      <c r="E3" s="451"/>
      <c r="F3" s="451"/>
      <c r="G3"/>
    </row>
    <row r="4" spans="1:9" ht="18.75" x14ac:dyDescent="0.25">
      <c r="B4" s="451" t="s">
        <v>37</v>
      </c>
      <c r="C4" s="451"/>
      <c r="D4" s="451"/>
      <c r="E4" s="451"/>
      <c r="F4" s="451"/>
    </row>
    <row r="5" spans="1:9" ht="18.75" x14ac:dyDescent="0.25">
      <c r="A5" s="11"/>
      <c r="B5" s="451"/>
      <c r="C5" s="451"/>
      <c r="D5" s="451"/>
      <c r="E5" s="451"/>
      <c r="F5" s="451"/>
      <c r="G5" s="422" t="s">
        <v>190</v>
      </c>
      <c r="H5" s="423"/>
      <c r="I5" s="423"/>
    </row>
    <row r="6" spans="1:9" x14ac:dyDescent="0.25">
      <c r="B6" s="458" t="s">
        <v>10</v>
      </c>
      <c r="C6" s="459"/>
      <c r="D6" s="462">
        <v>400</v>
      </c>
      <c r="E6" s="390" t="s">
        <v>34</v>
      </c>
      <c r="F6" s="390"/>
      <c r="G6" s="424" t="s">
        <v>187</v>
      </c>
      <c r="H6" s="424" t="s">
        <v>188</v>
      </c>
      <c r="I6" s="424" t="s">
        <v>189</v>
      </c>
    </row>
    <row r="7" spans="1:9" ht="32.25" customHeight="1" x14ac:dyDescent="0.25">
      <c r="B7" s="460"/>
      <c r="C7" s="461"/>
      <c r="D7" s="463"/>
      <c r="E7" s="41" t="s">
        <v>35</v>
      </c>
      <c r="F7" s="41" t="s">
        <v>36</v>
      </c>
      <c r="G7" s="424"/>
      <c r="H7" s="424"/>
      <c r="I7" s="424"/>
    </row>
    <row r="8" spans="1:9" ht="38.25" customHeight="1" x14ac:dyDescent="0.25">
      <c r="B8" s="457" t="s">
        <v>39</v>
      </c>
      <c r="C8" s="457"/>
      <c r="D8" s="36"/>
      <c r="E8" s="21"/>
      <c r="F8" s="21"/>
    </row>
    <row r="9" spans="1:9" ht="20.25" customHeight="1" x14ac:dyDescent="0.25">
      <c r="B9" s="427" t="s">
        <v>61</v>
      </c>
      <c r="C9" s="428"/>
      <c r="D9" s="36"/>
      <c r="E9" s="26"/>
      <c r="F9" s="82"/>
      <c r="G9" s="26"/>
      <c r="H9" s="26"/>
      <c r="I9" s="26"/>
    </row>
    <row r="10" spans="1:9" ht="20.25" customHeight="1" x14ac:dyDescent="0.25">
      <c r="B10" s="8" t="s">
        <v>7</v>
      </c>
      <c r="C10" s="1">
        <v>0</v>
      </c>
      <c r="D10" s="472">
        <v>150</v>
      </c>
      <c r="E10" s="464"/>
      <c r="F10" s="467" t="s">
        <v>235</v>
      </c>
      <c r="G10" s="150">
        <v>613</v>
      </c>
      <c r="H10" s="150"/>
      <c r="I10" s="151">
        <v>0</v>
      </c>
    </row>
    <row r="11" spans="1:9" ht="20.25" customHeight="1" x14ac:dyDescent="0.25">
      <c r="B11" s="17">
        <v>50000000</v>
      </c>
      <c r="C11" s="2">
        <v>20</v>
      </c>
      <c r="D11" s="472"/>
      <c r="E11" s="465"/>
      <c r="F11" s="468"/>
      <c r="G11" s="150"/>
      <c r="H11" s="150"/>
      <c r="I11" s="151"/>
    </row>
    <row r="12" spans="1:9" ht="20.25" customHeight="1" x14ac:dyDescent="0.25">
      <c r="B12" s="17">
        <v>100000000</v>
      </c>
      <c r="C12" s="2">
        <v>40</v>
      </c>
      <c r="D12" s="472"/>
      <c r="E12" s="465"/>
      <c r="F12" s="468"/>
      <c r="G12" s="150"/>
      <c r="H12" s="150"/>
      <c r="I12" s="151"/>
    </row>
    <row r="13" spans="1:9" ht="20.25" customHeight="1" x14ac:dyDescent="0.25">
      <c r="B13" s="17">
        <v>300000000</v>
      </c>
      <c r="C13" s="2">
        <v>80</v>
      </c>
      <c r="D13" s="472"/>
      <c r="E13" s="465"/>
      <c r="F13" s="468"/>
      <c r="G13" s="150"/>
      <c r="H13" s="150"/>
      <c r="I13" s="151"/>
    </row>
    <row r="14" spans="1:9" ht="16.5" x14ac:dyDescent="0.25">
      <c r="B14" s="17">
        <v>500000000</v>
      </c>
      <c r="C14" s="2">
        <v>150</v>
      </c>
      <c r="D14" s="473"/>
      <c r="E14" s="466"/>
      <c r="F14" s="469"/>
      <c r="G14" s="150"/>
      <c r="H14" s="150"/>
      <c r="I14" s="151"/>
    </row>
    <row r="15" spans="1:9" ht="57.75" customHeight="1" x14ac:dyDescent="0.25">
      <c r="B15" s="456" t="s">
        <v>82</v>
      </c>
      <c r="C15" s="456"/>
      <c r="D15" s="38">
        <v>40</v>
      </c>
      <c r="E15" s="26"/>
      <c r="F15" s="156" t="s">
        <v>235</v>
      </c>
      <c r="G15" s="150">
        <v>613</v>
      </c>
      <c r="H15" s="26"/>
      <c r="I15" s="151">
        <v>0</v>
      </c>
    </row>
    <row r="16" spans="1:9" ht="57" customHeight="1" x14ac:dyDescent="0.25">
      <c r="B16" s="456" t="s">
        <v>84</v>
      </c>
      <c r="C16" s="456"/>
      <c r="D16" s="38">
        <v>40</v>
      </c>
      <c r="E16" s="26"/>
      <c r="F16" s="156" t="s">
        <v>235</v>
      </c>
      <c r="G16" s="150">
        <v>613</v>
      </c>
      <c r="H16" s="26"/>
      <c r="I16" s="151">
        <v>0</v>
      </c>
    </row>
    <row r="17" spans="1:9" ht="59.25" customHeight="1" x14ac:dyDescent="0.25">
      <c r="B17" s="470" t="s">
        <v>123</v>
      </c>
      <c r="C17" s="471"/>
      <c r="D17" s="38">
        <v>30</v>
      </c>
      <c r="E17" s="26"/>
      <c r="F17" s="156" t="s">
        <v>235</v>
      </c>
      <c r="G17" s="150">
        <v>613</v>
      </c>
      <c r="H17" s="26"/>
      <c r="I17" s="151">
        <v>0</v>
      </c>
    </row>
    <row r="18" spans="1:9" ht="59.25" customHeight="1" x14ac:dyDescent="0.25">
      <c r="B18" s="456" t="s">
        <v>83</v>
      </c>
      <c r="C18" s="456"/>
      <c r="D18" s="38">
        <v>40</v>
      </c>
      <c r="E18" s="26"/>
      <c r="F18" s="156" t="s">
        <v>235</v>
      </c>
      <c r="G18" s="150">
        <v>613</v>
      </c>
      <c r="H18" s="26"/>
      <c r="I18" s="151">
        <v>0</v>
      </c>
    </row>
    <row r="19" spans="1:9" ht="59.25" customHeight="1" x14ac:dyDescent="0.25">
      <c r="B19" s="456" t="s">
        <v>124</v>
      </c>
      <c r="C19" s="456"/>
      <c r="D19" s="39">
        <v>50</v>
      </c>
      <c r="E19" s="26"/>
      <c r="F19" s="156" t="s">
        <v>235</v>
      </c>
      <c r="G19" s="150">
        <v>613</v>
      </c>
      <c r="H19" s="25"/>
      <c r="I19" s="151">
        <v>0</v>
      </c>
    </row>
    <row r="20" spans="1:9" s="13" customFormat="1" ht="27.75" customHeight="1" x14ac:dyDescent="0.25">
      <c r="A20"/>
      <c r="B20" s="456" t="s">
        <v>125</v>
      </c>
      <c r="C20" s="456"/>
      <c r="D20" s="39">
        <v>50</v>
      </c>
      <c r="E20" s="26"/>
      <c r="F20" s="156" t="s">
        <v>235</v>
      </c>
      <c r="G20" s="150">
        <v>613</v>
      </c>
      <c r="H20" s="21"/>
      <c r="I20" s="157">
        <v>0</v>
      </c>
    </row>
    <row r="21" spans="1:9" s="11" customFormat="1" ht="18" customHeight="1" x14ac:dyDescent="0.25">
      <c r="A21" s="13"/>
      <c r="B21" s="453" t="s">
        <v>11</v>
      </c>
      <c r="C21" s="454"/>
      <c r="D21" s="48">
        <f>SUM(D8:D20)</f>
        <v>400</v>
      </c>
      <c r="E21" s="13"/>
      <c r="F21" s="13"/>
      <c r="G21" s="13"/>
      <c r="H21" s="74" t="s">
        <v>191</v>
      </c>
      <c r="I21" s="79">
        <f>SUM(I10:I20)</f>
        <v>0</v>
      </c>
    </row>
    <row r="22" spans="1:9" s="11" customFormat="1" ht="30" customHeight="1" x14ac:dyDescent="0.25">
      <c r="B22" s="15"/>
      <c r="C22" s="15"/>
      <c r="D22" s="15"/>
      <c r="E22" s="14"/>
      <c r="H22" t="s">
        <v>211</v>
      </c>
      <c r="I22" s="11">
        <f>+I21*5%</f>
        <v>0</v>
      </c>
    </row>
    <row r="23" spans="1:9" ht="17.25" customHeight="1" x14ac:dyDescent="0.25">
      <c r="A23" s="11"/>
      <c r="B23" s="455" t="s">
        <v>30</v>
      </c>
      <c r="C23" s="455"/>
      <c r="D23" s="455"/>
      <c r="F23" s="11"/>
      <c r="G23" s="11"/>
    </row>
    <row r="24" spans="1:9" ht="16.5" x14ac:dyDescent="0.25">
      <c r="B24" s="384" t="s">
        <v>157</v>
      </c>
      <c r="C24" s="384"/>
      <c r="D24" s="384"/>
    </row>
    <row r="25" spans="1:9" x14ac:dyDescent="0.25">
      <c r="B25" s="452" t="s">
        <v>148</v>
      </c>
      <c r="C25" s="452"/>
      <c r="D25" s="452"/>
    </row>
    <row r="26" spans="1:9" x14ac:dyDescent="0.25">
      <c r="B26" s="452" t="s">
        <v>149</v>
      </c>
      <c r="C26" s="452"/>
      <c r="D26" s="452"/>
    </row>
    <row r="27" spans="1:9" ht="23.25" customHeight="1" x14ac:dyDescent="0.25">
      <c r="B27" s="425" t="s">
        <v>17</v>
      </c>
      <c r="C27" s="425"/>
      <c r="D27" s="65" t="s">
        <v>25</v>
      </c>
      <c r="E27" s="11"/>
      <c r="F27" s="11"/>
    </row>
    <row r="28" spans="1:9" ht="23.25" customHeight="1" x14ac:dyDescent="0.25">
      <c r="B28" s="433" t="s">
        <v>28</v>
      </c>
      <c r="C28" s="433"/>
      <c r="D28" s="433"/>
      <c r="E28" s="11"/>
      <c r="F28" s="11"/>
    </row>
    <row r="29" spans="1:9" ht="16.5" x14ac:dyDescent="0.25">
      <c r="B29" s="429" t="s">
        <v>3</v>
      </c>
      <c r="C29" s="429"/>
      <c r="D29" s="429"/>
      <c r="E29" s="11"/>
      <c r="F29" s="11"/>
    </row>
    <row r="30" spans="1:9" ht="29.25" customHeight="1" x14ac:dyDescent="0.25">
      <c r="B30" s="384" t="s">
        <v>151</v>
      </c>
      <c r="C30" s="384"/>
      <c r="D30" s="384"/>
      <c r="E30" s="11"/>
      <c r="F30" s="11"/>
    </row>
    <row r="31" spans="1:9" ht="19.5" customHeight="1" x14ac:dyDescent="0.25">
      <c r="B31" s="384" t="s">
        <v>8</v>
      </c>
      <c r="C31" s="384"/>
      <c r="D31" s="384"/>
      <c r="E31" s="11"/>
      <c r="F31" s="11"/>
    </row>
    <row r="32" spans="1:9" ht="21.75" customHeight="1" x14ac:dyDescent="0.25">
      <c r="B32" s="434" t="s">
        <v>143</v>
      </c>
      <c r="C32" s="435"/>
      <c r="D32" s="436"/>
      <c r="E32" s="11"/>
      <c r="F32" s="11"/>
    </row>
    <row r="33" spans="2:9" ht="34.5" customHeight="1" x14ac:dyDescent="0.25">
      <c r="B33" s="49"/>
      <c r="C33" s="50"/>
      <c r="D33" s="50"/>
      <c r="E33" s="11"/>
      <c r="F33" s="11"/>
      <c r="H33" s="11"/>
    </row>
    <row r="34" spans="2:9" s="11" customFormat="1" ht="40.5" customHeight="1" x14ac:dyDescent="0.25">
      <c r="B34" s="433" t="s">
        <v>27</v>
      </c>
      <c r="C34" s="433"/>
      <c r="D34" s="433"/>
      <c r="E34" s="433"/>
      <c r="F34" s="433"/>
      <c r="G34"/>
      <c r="H34" s="4"/>
    </row>
    <row r="35" spans="2:9" s="4" customFormat="1" ht="24.75" customHeight="1" x14ac:dyDescent="0.25">
      <c r="B35" s="385" t="s">
        <v>144</v>
      </c>
      <c r="C35" s="385"/>
      <c r="D35" s="385"/>
      <c r="E35" s="67"/>
      <c r="F35" s="67"/>
      <c r="G35" s="11"/>
    </row>
    <row r="36" spans="2:9" s="4" customFormat="1" ht="16.5" customHeight="1" x14ac:dyDescent="0.25">
      <c r="B36" s="385" t="s">
        <v>43</v>
      </c>
      <c r="C36" s="385"/>
      <c r="D36" s="385"/>
      <c r="E36" s="390" t="s">
        <v>34</v>
      </c>
      <c r="F36" s="390"/>
      <c r="G36" s="424" t="s">
        <v>187</v>
      </c>
      <c r="H36" s="424" t="s">
        <v>188</v>
      </c>
      <c r="I36" s="424" t="s">
        <v>189</v>
      </c>
    </row>
    <row r="37" spans="2:9" s="11" customFormat="1" ht="16.5" x14ac:dyDescent="0.25">
      <c r="B37" s="66" t="s">
        <v>12</v>
      </c>
      <c r="C37" s="450" t="s">
        <v>13</v>
      </c>
      <c r="D37" s="450"/>
      <c r="E37" s="41" t="s">
        <v>35</v>
      </c>
      <c r="F37" s="41" t="s">
        <v>36</v>
      </c>
      <c r="G37" s="424"/>
      <c r="H37" s="424"/>
      <c r="I37" s="424"/>
    </row>
    <row r="38" spans="2:9" s="11" customFormat="1" ht="19.5" customHeight="1" x14ac:dyDescent="0.25">
      <c r="B38" s="62" t="s">
        <v>5</v>
      </c>
      <c r="C38" s="376" t="s">
        <v>29</v>
      </c>
      <c r="D38" s="376"/>
      <c r="E38" s="21"/>
      <c r="F38" s="21"/>
      <c r="G38" s="21"/>
      <c r="H38" s="21"/>
      <c r="I38" s="21"/>
    </row>
    <row r="39" spans="2:9" s="11" customFormat="1" ht="42" customHeight="1" x14ac:dyDescent="0.25">
      <c r="B39" s="64" t="s">
        <v>40</v>
      </c>
      <c r="C39" s="376" t="s">
        <v>45</v>
      </c>
      <c r="D39" s="376"/>
      <c r="E39" s="21"/>
      <c r="F39" s="21"/>
      <c r="G39" s="21"/>
      <c r="H39" s="21"/>
      <c r="I39" s="21"/>
    </row>
    <row r="40" spans="2:9" s="11" customFormat="1" ht="19.5" customHeight="1" x14ac:dyDescent="0.25">
      <c r="B40" s="64" t="s">
        <v>41</v>
      </c>
      <c r="C40" s="376" t="s">
        <v>46</v>
      </c>
      <c r="D40" s="376"/>
      <c r="E40" s="21"/>
      <c r="F40" s="21"/>
      <c r="G40" s="21"/>
      <c r="H40" s="21"/>
      <c r="I40" s="21"/>
    </row>
    <row r="41" spans="2:9" s="11" customFormat="1" ht="16.5" x14ac:dyDescent="0.25">
      <c r="B41" s="64" t="s">
        <v>145</v>
      </c>
      <c r="C41" s="376" t="s">
        <v>47</v>
      </c>
      <c r="D41" s="376"/>
      <c r="E41" s="21"/>
      <c r="F41" s="21"/>
      <c r="G41" s="21"/>
      <c r="H41" s="21"/>
      <c r="I41" s="21"/>
    </row>
    <row r="42" spans="2:9" s="11" customFormat="1" ht="19.5" customHeight="1" x14ac:dyDescent="0.25">
      <c r="B42" s="64" t="s">
        <v>146</v>
      </c>
      <c r="C42" s="376" t="s">
        <v>24</v>
      </c>
      <c r="D42" s="376"/>
      <c r="E42" s="22"/>
      <c r="F42" s="141" t="s">
        <v>235</v>
      </c>
      <c r="G42" s="142">
        <v>613</v>
      </c>
      <c r="H42" s="142"/>
      <c r="I42" s="142">
        <v>0</v>
      </c>
    </row>
    <row r="43" spans="2:9" s="11" customFormat="1" ht="16.5" x14ac:dyDescent="0.25">
      <c r="B43" s="9"/>
      <c r="C43" s="9"/>
      <c r="D43" s="10"/>
      <c r="E43" s="12"/>
      <c r="F43" s="12"/>
    </row>
    <row r="44" spans="2:9" s="11" customFormat="1" ht="19.5" customHeight="1" x14ac:dyDescent="0.25">
      <c r="B44" s="385" t="s">
        <v>42</v>
      </c>
      <c r="C44" s="385"/>
      <c r="D44" s="385"/>
      <c r="E44" s="377" t="s">
        <v>34</v>
      </c>
      <c r="F44" s="378"/>
      <c r="G44" s="424" t="s">
        <v>187</v>
      </c>
      <c r="H44" s="424" t="s">
        <v>188</v>
      </c>
      <c r="I44" s="424" t="s">
        <v>189</v>
      </c>
    </row>
    <row r="45" spans="2:9" s="12" customFormat="1" ht="19.5" customHeight="1" x14ac:dyDescent="0.25">
      <c r="B45" s="63" t="s">
        <v>12</v>
      </c>
      <c r="C45" s="437" t="s">
        <v>14</v>
      </c>
      <c r="D45" s="437"/>
      <c r="E45" s="41" t="s">
        <v>35</v>
      </c>
      <c r="F45" s="41" t="s">
        <v>36</v>
      </c>
      <c r="G45" s="424"/>
      <c r="H45" s="424"/>
      <c r="I45" s="424"/>
    </row>
    <row r="46" spans="2:9" s="11" customFormat="1" ht="27" customHeight="1" x14ac:dyDescent="0.25">
      <c r="B46" s="64" t="s">
        <v>5</v>
      </c>
      <c r="C46" s="376" t="s">
        <v>29</v>
      </c>
      <c r="D46" s="376"/>
      <c r="E46" s="21"/>
      <c r="F46" s="21"/>
      <c r="G46" s="21"/>
      <c r="H46" s="21"/>
      <c r="I46" s="21"/>
    </row>
    <row r="47" spans="2:9" s="11" customFormat="1" ht="16.5" x14ac:dyDescent="0.25">
      <c r="B47" s="64" t="s">
        <v>19</v>
      </c>
      <c r="C47" s="376" t="s">
        <v>45</v>
      </c>
      <c r="D47" s="376"/>
      <c r="E47" s="21"/>
      <c r="F47" s="142"/>
      <c r="G47" s="142"/>
      <c r="H47" s="142"/>
      <c r="I47" s="142"/>
    </row>
    <row r="48" spans="2:9" s="11" customFormat="1" ht="19.5" customHeight="1" x14ac:dyDescent="0.25">
      <c r="B48" s="64" t="s">
        <v>150</v>
      </c>
      <c r="C48" s="376" t="s">
        <v>46</v>
      </c>
      <c r="D48" s="376"/>
      <c r="E48" s="21"/>
      <c r="F48" s="141" t="s">
        <v>235</v>
      </c>
      <c r="G48" s="142">
        <v>613</v>
      </c>
      <c r="H48" s="142"/>
      <c r="I48" s="142">
        <v>0</v>
      </c>
    </row>
    <row r="50" spans="8:9" x14ac:dyDescent="0.25">
      <c r="H50" s="128" t="s">
        <v>191</v>
      </c>
      <c r="I50">
        <f>SUM(I38:I48)</f>
        <v>0</v>
      </c>
    </row>
    <row r="51" spans="8:9" x14ac:dyDescent="0.25">
      <c r="H51" t="s">
        <v>211</v>
      </c>
      <c r="I51">
        <f>+I50*5%</f>
        <v>0</v>
      </c>
    </row>
  </sheetData>
  <mergeCells count="56">
    <mergeCell ref="G5:I5"/>
    <mergeCell ref="G36:G37"/>
    <mergeCell ref="H36:H37"/>
    <mergeCell ref="I36:I37"/>
    <mergeCell ref="G44:G45"/>
    <mergeCell ref="H44:H45"/>
    <mergeCell ref="I44:I45"/>
    <mergeCell ref="G6:G7"/>
    <mergeCell ref="H6:H7"/>
    <mergeCell ref="I6:I7"/>
    <mergeCell ref="C39:D39"/>
    <mergeCell ref="B19:C19"/>
    <mergeCell ref="B20:C20"/>
    <mergeCell ref="D10:D14"/>
    <mergeCell ref="C40:D40"/>
    <mergeCell ref="B35:D35"/>
    <mergeCell ref="C37:D37"/>
    <mergeCell ref="C38:D38"/>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42:D42"/>
    <mergeCell ref="B44:D44"/>
    <mergeCell ref="C45:D45"/>
    <mergeCell ref="C46:D46"/>
    <mergeCell ref="C48:D48"/>
    <mergeCell ref="C47:D47"/>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s>
  <printOptions horizontalCentered="1" verticalCentered="1"/>
  <pageMargins left="0.51181102362204722" right="0.19685039370078741" top="0" bottom="0" header="0.31496062992125984" footer="0.31496062992125984"/>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16</vt:i4>
      </vt:variant>
    </vt:vector>
  </HeadingPairs>
  <TitlesOfParts>
    <vt:vector size="40" baseType="lpstr">
      <vt:lpstr>VERIFICACION JURIDICA</vt:lpstr>
      <vt:lpstr>VERIFICACION FINANCIERA</vt:lpstr>
      <vt:lpstr>EXPERIENCIA</vt:lpstr>
      <vt:lpstr>Cap. Técnica</vt:lpstr>
      <vt:lpstr>Económica</vt:lpstr>
      <vt:lpstr>Consolidado</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FINANCIERA'!Área_de_impresión</vt:lpstr>
      <vt:lpstr>'VERIFICACION JURIDICA'!Área_de_impresión</vt:lpstr>
      <vt:lpstr>'VG. EMPLEADOS'!Área_de_impresión</vt:lpstr>
      <vt:lpstr>'VIDA DEUDORES'!Área_de_impresión</vt:lpstr>
      <vt:lpstr>Consolidado!Títulos_a_imprimir</vt:lpstr>
      <vt:lpstr>'VERIFICACION FINANCIERA'!Títulos_a_imprimir</vt:lpstr>
      <vt:lpstr>'VERIFICACION JURIDICA'!Títulos_a_imprimir</vt:lpstr>
    </vt:vector>
  </TitlesOfParts>
  <Company>GRUPO HELM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Compaq</cp:lastModifiedBy>
  <cp:lastPrinted>2019-05-31T00:50:38Z</cp:lastPrinted>
  <dcterms:created xsi:type="dcterms:W3CDTF">2014-09-30T15:26:44Z</dcterms:created>
  <dcterms:modified xsi:type="dcterms:W3CDTF">2019-06-01T02:54:38Z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